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Misc\Website Review\Website Page\PLHA\"/>
    </mc:Choice>
  </mc:AlternateContent>
  <xr:revisionPtr revIDLastSave="0" documentId="13_ncr:1_{0CF3C857-D3BE-47C8-B263-0E33BF61FBA6}" xr6:coauthVersionLast="47" xr6:coauthVersionMax="47" xr10:uidLastSave="{00000000-0000-0000-0000-000000000000}"/>
  <bookViews>
    <workbookView xWindow="-108" yWindow="-108" windowWidth="23256" windowHeight="12576" tabRatio="910" xr2:uid="{00000000-000D-0000-FFFF-FFFF00000000}"/>
  </bookViews>
  <sheets>
    <sheet name="Application" sheetId="31" r:id="rId1"/>
    <sheet name="Exhibit A" sheetId="47" r:id="rId2"/>
    <sheet name="Exhibit B" sheetId="35" r:id="rId3"/>
    <sheet name="Exhibit C" sheetId="37" r:id="rId4"/>
    <sheet name="Exhibit D" sheetId="46" r:id="rId5"/>
    <sheet name="Exhibit E" sheetId="39" r:id="rId6"/>
    <sheet name="Development Budget" sheetId="1" r:id="rId7"/>
    <sheet name="Assumptions &amp; Input data" sheetId="2" r:id="rId8"/>
    <sheet name="Underwriting Summary" sheetId="3" r:id="rId9"/>
    <sheet name="Construction Cost" sheetId="4" r:id="rId10"/>
    <sheet name="Operating Proforma 1st Yr" sheetId="5" r:id="rId11"/>
    <sheet name="Operating Proforma 2-7th Yr." sheetId="6" r:id="rId12"/>
    <sheet name="15 Yr Proforma" sheetId="7" r:id="rId13"/>
    <sheet name="TCAC Cost Summary Worksheet" sheetId="42" r:id="rId14"/>
  </sheets>
  <definedNames>
    <definedName name="http___www.rivcoeda.org_RiversideCountyDemogrraphicsNavOnly_Demographics_tabid_1110_Default.aspx">Application!$B$181</definedName>
    <definedName name="_xlnm.Print_Area" localSheetId="2">'Exhibit B'!$A$1:$I$20</definedName>
    <definedName name="_xlnm.Print_Area" localSheetId="13">'TCAC Cost Summary Worksheet'!$A$1:$H$46</definedName>
    <definedName name="Text1172" localSheetId="4">'Exhibit D'!$B$16</definedName>
    <definedName name="Text1174" localSheetId="4">'Exhibit D'!$B$17</definedName>
    <definedName name="Text1176" localSheetId="4">'Exhibit D'!$B$18</definedName>
    <definedName name="Text1178" localSheetId="4">'Exhibit D'!$B$19</definedName>
    <definedName name="Text1180" localSheetId="4">'Exhibit D'!$B$20</definedName>
    <definedName name="Text1182" localSheetId="4">'Exhibit D'!$B$21</definedName>
    <definedName name="Text1184" localSheetId="4">'Exhibit D'!$B$22</definedName>
    <definedName name="Text1190" localSheetId="4">'Exhibit D'!$A$20</definedName>
    <definedName name="Text1191" localSheetId="4">'Exhibit D'!$A$21</definedName>
    <definedName name="Text1192" localSheetId="4">'Exhibit D'!$A$22</definedName>
    <definedName name="Text1193" localSheetId="4">'Exhibit D'!$A$23</definedName>
    <definedName name="Text1194" localSheetId="4">'Exhibit D'!$A$24</definedName>
    <definedName name="Text1195" localSheetId="4">'Exhibit D'!$A$25</definedName>
    <definedName name="Text1196" localSheetId="4">'Exhibit D'!$A$26</definedName>
    <definedName name="Text1197" localSheetId="4">'Exhibit D'!$A$27</definedName>
    <definedName name="Text1198" localSheetId="4">'Exhibit D'!$A$28</definedName>
    <definedName name="Text1199" localSheetId="4">'Exhibit D'!$A$29</definedName>
    <definedName name="Text1200" localSheetId="4">'Exhibit D'!$A$30</definedName>
    <definedName name="Text1201" localSheetId="4">'Exhibit D'!$A$31</definedName>
    <definedName name="Text1202" localSheetId="4">'Exhibit D'!$A$32</definedName>
    <definedName name="Text1203" localSheetId="4">'Exhibit D'!$A$33</definedName>
    <definedName name="Text1204" localSheetId="4">'Exhibit D'!$A$34</definedName>
    <definedName name="Text1205" localSheetId="4">'Exhibit D'!$A$35</definedName>
    <definedName name="Text1206" localSheetId="4">'Exhibit D'!$A$36</definedName>
    <definedName name="Text1207" localSheetId="4">'Exhibit D'!$A$37</definedName>
    <definedName name="Text1208" localSheetId="4">'Exhibit D'!$A$38</definedName>
    <definedName name="Text1209" localSheetId="4">'Exhibit D'!$A$39</definedName>
    <definedName name="Text1210" localSheetId="4">'Exhibit D'!$A$43</definedName>
    <definedName name="Text1211" localSheetId="4">'Exhibit D'!$A$42</definedName>
    <definedName name="Text1212" localSheetId="4">'Exhibit D'!$A$40</definedName>
    <definedName name="Text1213" localSheetId="4">'Exhibit D'!$D$16</definedName>
    <definedName name="Text1214" localSheetId="4">'Exhibit D'!$D$17</definedName>
    <definedName name="Text1215" localSheetId="4">'Exhibit D'!$D$18</definedName>
    <definedName name="Text1216" localSheetId="4">'Exhibit D'!$D$19</definedName>
    <definedName name="Text1217" localSheetId="4">'Exhibit D'!$D$20</definedName>
    <definedName name="Text1218" localSheetId="4">'Exhibit D'!$D$21</definedName>
    <definedName name="Text1219" localSheetId="4">'Exhibit D'!$D$22</definedName>
    <definedName name="Text1220" localSheetId="4">'Exhibit D'!$D$23</definedName>
    <definedName name="Text1221" localSheetId="4">'Exhibit D'!$D$24</definedName>
    <definedName name="Text1222" localSheetId="4">'Exhibit D'!$D$25</definedName>
    <definedName name="Text1223" localSheetId="4">'Exhibit D'!$D$26</definedName>
    <definedName name="Text1224" localSheetId="4">'Exhibit D'!$D$27</definedName>
    <definedName name="Text1225" localSheetId="4">'Exhibit D'!$D$28</definedName>
    <definedName name="Text1226" localSheetId="4">'Exhibit D'!$D$29</definedName>
    <definedName name="Text1227" localSheetId="4">'Exhibit D'!$D$30</definedName>
    <definedName name="Text1228" localSheetId="4">'Exhibit D'!$D$31</definedName>
    <definedName name="Text1229" localSheetId="4">'Exhibit D'!$D$32</definedName>
    <definedName name="Text1230" localSheetId="4">'Exhibit D'!$D$33</definedName>
    <definedName name="Text1231" localSheetId="4">'Exhibit D'!$D$34</definedName>
    <definedName name="Text1232" localSheetId="4">'Exhibit D'!$D$35</definedName>
    <definedName name="Text1233" localSheetId="4">'Exhibit D'!$D$36</definedName>
    <definedName name="Text1234" localSheetId="4">'Exhibit D'!$D$37</definedName>
    <definedName name="Text1235" localSheetId="4">'Exhibit D'!$D$38</definedName>
    <definedName name="Text1236" localSheetId="4">'Exhibit D'!$D$39</definedName>
    <definedName name="Text1237" localSheetId="4">'Exhibit D'!$D$40</definedName>
    <definedName name="Text1238" localSheetId="4">'Exhibit D'!$D$42</definedName>
    <definedName name="Text1239" localSheetId="4">'Exhibit D'!$D$43</definedName>
    <definedName name="Text1240" localSheetId="4">'Exhibit D'!$E$16</definedName>
    <definedName name="Text1241" localSheetId="4">'Exhibit D'!$E$17</definedName>
    <definedName name="Text1242" localSheetId="4">'Exhibit D'!$E$18</definedName>
    <definedName name="Text1243" localSheetId="4">'Exhibit D'!$E$19</definedName>
    <definedName name="Text1244" localSheetId="4">'Exhibit D'!$E$20</definedName>
    <definedName name="Text1245" localSheetId="4">'Exhibit D'!$E$21</definedName>
    <definedName name="Text1246" localSheetId="4">'Exhibit D'!$E$22</definedName>
    <definedName name="Text1247" localSheetId="4">'Exhibit D'!$E$23</definedName>
    <definedName name="Text1248" localSheetId="4">'Exhibit D'!$E$24</definedName>
    <definedName name="Text1249" localSheetId="4">'Exhibit D'!$E$25</definedName>
    <definedName name="Text1250" localSheetId="4">'Exhibit D'!$E$26</definedName>
    <definedName name="Text1251" localSheetId="4">'Exhibit D'!$E$27</definedName>
    <definedName name="Text1252" localSheetId="4">'Exhibit D'!$E$28</definedName>
    <definedName name="Text1253" localSheetId="4">'Exhibit D'!$E$29</definedName>
    <definedName name="Text1254" localSheetId="4">'Exhibit D'!$E$30</definedName>
    <definedName name="Text1255" localSheetId="4">'Exhibit D'!$E$31</definedName>
    <definedName name="Text1256" localSheetId="4">'Exhibit D'!$E$32</definedName>
    <definedName name="Text1257" localSheetId="4">'Exhibit D'!$E$33</definedName>
    <definedName name="Text1258" localSheetId="4">'Exhibit D'!$E$34</definedName>
    <definedName name="Text1259" localSheetId="4">'Exhibit D'!$E$35</definedName>
    <definedName name="Text1260" localSheetId="4">'Exhibit D'!$E$36</definedName>
    <definedName name="Text1261" localSheetId="4">'Exhibit D'!$E$37</definedName>
    <definedName name="Text1262" localSheetId="4">'Exhibit D'!$E$38</definedName>
    <definedName name="Text1263" localSheetId="4">'Exhibit D'!$E$43</definedName>
    <definedName name="Text1264" localSheetId="4">'Exhibit D'!$E$42</definedName>
    <definedName name="Text1265" localSheetId="4">'Exhibit D'!$E$40</definedName>
    <definedName name="Text1266" localSheetId="4">'Exhibit D'!$E$39</definedName>
    <definedName name="Text1267" localSheetId="4">'Exhibit D'!$F$16</definedName>
    <definedName name="Text1268" localSheetId="4">'Exhibit D'!$F$17</definedName>
    <definedName name="Text1269" localSheetId="4">'Exhibit D'!$F$18</definedName>
    <definedName name="Text1270" localSheetId="4">'Exhibit D'!$F$19</definedName>
    <definedName name="Text1271" localSheetId="4">'Exhibit D'!$F$20</definedName>
    <definedName name="Text1272" localSheetId="4">'Exhibit D'!$F$22</definedName>
    <definedName name="Text1273" localSheetId="4">'Exhibit D'!$F$23</definedName>
    <definedName name="Text1274" localSheetId="4">'Exhibit D'!$F$24</definedName>
    <definedName name="Text1275" localSheetId="4">'Exhibit D'!$F$25</definedName>
    <definedName name="Text1276" localSheetId="4">'Exhibit D'!$F$26</definedName>
    <definedName name="Text1277" localSheetId="4">'Exhibit D'!$F$27</definedName>
    <definedName name="Text1278" localSheetId="4">'Exhibit D'!$F$28</definedName>
    <definedName name="Text1279" localSheetId="4">'Exhibit D'!$F$29</definedName>
    <definedName name="Text1280" localSheetId="4">'Exhibit D'!$H$29</definedName>
    <definedName name="Text1281" localSheetId="4">'Exhibit D'!$H$28</definedName>
    <definedName name="Text1282" localSheetId="4">'Exhibit D'!$H$27</definedName>
    <definedName name="Text1283" localSheetId="4">'Exhibit D'!$H$26</definedName>
    <definedName name="Text1284" localSheetId="4">'Exhibit D'!$H$25</definedName>
    <definedName name="Text1285" localSheetId="4">'Exhibit D'!$H$24</definedName>
    <definedName name="Text1286" localSheetId="4">'Exhibit D'!$H$23</definedName>
    <definedName name="Text1287" localSheetId="4">'Exhibit D'!$H$22</definedName>
    <definedName name="Text1288" localSheetId="4">'Exhibit D'!$H$16</definedName>
    <definedName name="Text1289" localSheetId="4">'Exhibit D'!$H$17</definedName>
    <definedName name="Text1290" localSheetId="4">'Exhibit D'!$H$18</definedName>
    <definedName name="Text1291" localSheetId="4">'Exhibit D'!$H$19</definedName>
    <definedName name="Text1292" localSheetId="4">'Exhibit D'!$H$20</definedName>
    <definedName name="Text1293" localSheetId="4">'Exhibit D'!$H$30</definedName>
    <definedName name="Text1294" localSheetId="4">'Exhibit D'!$H$31</definedName>
    <definedName name="Text1295" localSheetId="4">'Exhibit D'!$H$32</definedName>
    <definedName name="Text1296" localSheetId="4">'Exhibit D'!$H$33</definedName>
    <definedName name="Text1297" localSheetId="4">'Exhibit D'!$H$34</definedName>
    <definedName name="Text1298" localSheetId="4">'Exhibit D'!$F$30</definedName>
    <definedName name="Text1299" localSheetId="4">'Exhibit D'!$F$31</definedName>
    <definedName name="Text1300" localSheetId="4">'Exhibit D'!$F$32</definedName>
    <definedName name="Text1301" localSheetId="4">'Exhibit D'!$F$33</definedName>
    <definedName name="Text1302" localSheetId="4">'Exhibit D'!$F$34</definedName>
    <definedName name="Text1303" localSheetId="4">'Exhibit D'!$F$36</definedName>
    <definedName name="Text1304" localSheetId="4">'Exhibit D'!$F$37</definedName>
    <definedName name="Text1305" localSheetId="4">'Exhibit D'!$F$38</definedName>
    <definedName name="Text1306" localSheetId="4">'Exhibit D'!$F$39</definedName>
    <definedName name="Text1307" localSheetId="4">'Exhibit D'!$F$40</definedName>
    <definedName name="Text1308" localSheetId="4">'Exhibit D'!$F$42</definedName>
    <definedName name="Text1309" localSheetId="4">'Exhibit D'!$F$43</definedName>
    <definedName name="Text1310" localSheetId="4">'Exhibit D'!$H$43</definedName>
    <definedName name="Text1311" localSheetId="4">'Exhibit D'!$H$42</definedName>
    <definedName name="Text1312" localSheetId="4">'Exhibit D'!$H$40</definedName>
    <definedName name="Text1313" localSheetId="4">'Exhibit D'!$H$39</definedName>
    <definedName name="Text1314" localSheetId="4">'Exhibit D'!$H$38</definedName>
    <definedName name="Text1315" localSheetId="4">'Exhibit D'!$H$37</definedName>
    <definedName name="Text1316" localSheetId="4">'Exhibit D'!$H$36</definedName>
    <definedName name="Text1324" localSheetId="4">'Exhibit D'!$B$24</definedName>
    <definedName name="Text1325" localSheetId="4">'Exhibit D'!$B$25</definedName>
    <definedName name="Text1326" localSheetId="4">'Exhibit D'!$B$26</definedName>
    <definedName name="Text1327" localSheetId="4">'Exhibit D'!$B$27</definedName>
    <definedName name="Text1328" localSheetId="4">'Exhibit D'!$B$28</definedName>
    <definedName name="Text1329" localSheetId="4">'Exhibit D'!$B$29</definedName>
    <definedName name="Text1330" localSheetId="4">'Exhibit D'!$C$38</definedName>
    <definedName name="Text1331" localSheetId="4">'Exhibit D'!$C$39</definedName>
    <definedName name="Text1332" localSheetId="4">'Exhibit D'!$C$40</definedName>
    <definedName name="Text1333" localSheetId="4">'Exhibit D'!$C$42</definedName>
    <definedName name="Text1334" localSheetId="4">'Exhibit D'!$C$43</definedName>
    <definedName name="Text1335" localSheetId="4">'Exhibit D'!$A$14</definedName>
    <definedName name="Text1336" localSheetId="4">'Exhibit D'!$F$6</definedName>
    <definedName name="Text1337" localSheetId="4">'Exhibit D'!$F$8</definedName>
    <definedName name="Text1338" localSheetId="4">'Exhibit D'!$F$9</definedName>
    <definedName name="Text1339" localSheetId="4">'Exhibit D'!$F$10</definedName>
    <definedName name="Text1340" localSheetId="4">'Exhibit D'!$F$12</definedName>
    <definedName name="Text1341" localSheetId="4">'Exhibit D'!$F$14</definedName>
    <definedName name="Text1342" localSheetId="4">'Exhibit D'!$H$6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47" l="1"/>
  <c r="G17" i="47"/>
  <c r="F17" i="47"/>
  <c r="E17" i="47"/>
  <c r="D17" i="47"/>
  <c r="C17" i="47"/>
  <c r="H16" i="47"/>
  <c r="G16" i="47"/>
  <c r="F16" i="47"/>
  <c r="E16" i="47"/>
  <c r="D16" i="47"/>
  <c r="C16" i="47"/>
  <c r="H15" i="47"/>
  <c r="G15" i="47"/>
  <c r="F15" i="47"/>
  <c r="E15" i="47"/>
  <c r="D15" i="47"/>
  <c r="C15" i="47"/>
  <c r="H14" i="47"/>
  <c r="G14" i="47"/>
  <c r="C13" i="47"/>
  <c r="C14" i="47"/>
  <c r="F14" i="47"/>
  <c r="E14" i="47"/>
  <c r="D14" i="47"/>
  <c r="H13" i="47"/>
  <c r="G13" i="47"/>
  <c r="F13" i="47"/>
  <c r="E13" i="47"/>
  <c r="D13" i="47"/>
  <c r="A49" i="7"/>
  <c r="B50" i="7"/>
  <c r="B49" i="7"/>
  <c r="B45" i="7"/>
  <c r="C267" i="31"/>
  <c r="B73" i="1" l="1"/>
  <c r="B74" i="1"/>
  <c r="B75" i="1"/>
  <c r="B76" i="1"/>
  <c r="B77" i="1"/>
  <c r="B78" i="1"/>
  <c r="B79" i="1"/>
  <c r="B72" i="1"/>
  <c r="F486" i="31"/>
  <c r="B64" i="1" l="1"/>
  <c r="B65" i="1"/>
  <c r="B66" i="1"/>
  <c r="B32" i="3" s="1"/>
  <c r="B67" i="1"/>
  <c r="B68" i="1"/>
  <c r="B69" i="1"/>
  <c r="B70" i="1"/>
  <c r="B71" i="1"/>
  <c r="B80" i="1"/>
  <c r="B81" i="1"/>
  <c r="B63" i="1"/>
  <c r="B59" i="1"/>
  <c r="B58" i="1"/>
  <c r="B55" i="1"/>
  <c r="B54" i="1"/>
  <c r="B21" i="5"/>
  <c r="C21" i="5"/>
  <c r="D21" i="5"/>
  <c r="E21" i="5"/>
  <c r="F21" i="5"/>
  <c r="B22" i="5"/>
  <c r="C22" i="5"/>
  <c r="D22" i="5"/>
  <c r="E22" i="5"/>
  <c r="F22" i="5"/>
  <c r="B23" i="5"/>
  <c r="C23" i="5"/>
  <c r="D23" i="5"/>
  <c r="E23" i="5"/>
  <c r="F23" i="5"/>
  <c r="G23" i="5"/>
  <c r="B23" i="6" s="1"/>
  <c r="A21" i="5"/>
  <c r="A21" i="6" s="1"/>
  <c r="A21" i="7" s="1"/>
  <c r="A22" i="5"/>
  <c r="A22" i="6" s="1"/>
  <c r="A22" i="7" s="1"/>
  <c r="A23" i="5"/>
  <c r="A23" i="6"/>
  <c r="A23" i="7" s="1"/>
  <c r="D61" i="1"/>
  <c r="E61" i="1"/>
  <c r="F61" i="1"/>
  <c r="G61" i="1"/>
  <c r="H61" i="1"/>
  <c r="I61" i="1"/>
  <c r="J61" i="1"/>
  <c r="C61" i="1"/>
  <c r="D35" i="1"/>
  <c r="E35" i="1"/>
  <c r="F35" i="1"/>
  <c r="G35" i="1"/>
  <c r="H35" i="1"/>
  <c r="I35" i="1"/>
  <c r="J35" i="1"/>
  <c r="C35" i="1"/>
  <c r="D89" i="1"/>
  <c r="E89" i="1"/>
  <c r="F89" i="1"/>
  <c r="G89" i="1"/>
  <c r="H89" i="1"/>
  <c r="I89" i="1"/>
  <c r="J89" i="1"/>
  <c r="C89" i="1"/>
  <c r="B49" i="1"/>
  <c r="B50" i="1"/>
  <c r="B51" i="1"/>
  <c r="B48" i="1"/>
  <c r="B46" i="1"/>
  <c r="B38" i="1"/>
  <c r="B39" i="1"/>
  <c r="B40" i="1"/>
  <c r="B41" i="1"/>
  <c r="B42" i="1"/>
  <c r="B43" i="1"/>
  <c r="B37" i="1"/>
  <c r="B33" i="1"/>
  <c r="B30" i="1"/>
  <c r="B31" i="1"/>
  <c r="B23" i="1"/>
  <c r="B24" i="1"/>
  <c r="B25" i="1"/>
  <c r="B26" i="1"/>
  <c r="B27" i="1"/>
  <c r="B22" i="1"/>
  <c r="B15" i="1"/>
  <c r="B16" i="1"/>
  <c r="B17" i="1"/>
  <c r="B18" i="1"/>
  <c r="B19" i="1"/>
  <c r="B14" i="1"/>
  <c r="B11" i="1"/>
  <c r="B10" i="1"/>
  <c r="C9" i="1"/>
  <c r="C12" i="1" s="1"/>
  <c r="B8" i="1"/>
  <c r="B7" i="1"/>
  <c r="B45" i="3"/>
  <c r="C27" i="42"/>
  <c r="C16" i="42"/>
  <c r="C14" i="42"/>
  <c r="C59" i="7"/>
  <c r="D59" i="7"/>
  <c r="E59" i="7"/>
  <c r="F59" i="7"/>
  <c r="G59" i="7"/>
  <c r="H59" i="7"/>
  <c r="I59" i="7"/>
  <c r="B59" i="7"/>
  <c r="A58" i="7"/>
  <c r="A57" i="7"/>
  <c r="A56" i="7"/>
  <c r="A55" i="7"/>
  <c r="C59" i="6"/>
  <c r="D59" i="6"/>
  <c r="E59" i="6"/>
  <c r="F59" i="6"/>
  <c r="G59" i="6"/>
  <c r="B59" i="6"/>
  <c r="A56" i="6"/>
  <c r="A58" i="6"/>
  <c r="A55" i="6"/>
  <c r="A57" i="6"/>
  <c r="A53" i="7"/>
  <c r="A51" i="7"/>
  <c r="A50" i="7"/>
  <c r="A47" i="7"/>
  <c r="A46" i="7"/>
  <c r="A45" i="7"/>
  <c r="A44" i="7"/>
  <c r="A43" i="7"/>
  <c r="A42" i="7"/>
  <c r="A41" i="7"/>
  <c r="A40" i="7"/>
  <c r="A39" i="7"/>
  <c r="A36" i="7"/>
  <c r="A35" i="7"/>
  <c r="A34" i="7"/>
  <c r="A32" i="7"/>
  <c r="A31" i="7"/>
  <c r="A30" i="7"/>
  <c r="A29" i="7"/>
  <c r="A28" i="7"/>
  <c r="A53" i="6"/>
  <c r="A50" i="6"/>
  <c r="A51" i="6"/>
  <c r="A43" i="6"/>
  <c r="A44" i="6"/>
  <c r="A45" i="6"/>
  <c r="A46" i="6"/>
  <c r="A47" i="6"/>
  <c r="A49" i="6"/>
  <c r="A28" i="6"/>
  <c r="A29" i="6"/>
  <c r="A30" i="6"/>
  <c r="A31" i="6"/>
  <c r="A32" i="6"/>
  <c r="A34" i="6"/>
  <c r="A35" i="6"/>
  <c r="A36" i="6"/>
  <c r="A39" i="6"/>
  <c r="A40" i="6"/>
  <c r="A41" i="6"/>
  <c r="A42" i="6"/>
  <c r="A25" i="6"/>
  <c r="A25" i="7" s="1"/>
  <c r="B50" i="2"/>
  <c r="E267" i="31"/>
  <c r="B68" i="31"/>
  <c r="G95" i="5"/>
  <c r="E94" i="5"/>
  <c r="C94" i="5"/>
  <c r="B94" i="5"/>
  <c r="E32" i="1"/>
  <c r="E34" i="1"/>
  <c r="B86" i="1"/>
  <c r="B87" i="1" s="1"/>
  <c r="L46" i="1"/>
  <c r="H44" i="42"/>
  <c r="G44" i="42"/>
  <c r="F44" i="42"/>
  <c r="E44" i="42"/>
  <c r="D44" i="42"/>
  <c r="D42" i="42"/>
  <c r="E42" i="42"/>
  <c r="F42" i="42"/>
  <c r="G42" i="42"/>
  <c r="H42" i="42"/>
  <c r="C43" i="42"/>
  <c r="C42" i="42" s="1"/>
  <c r="C41" i="42"/>
  <c r="C39" i="42" s="1"/>
  <c r="C40" i="42"/>
  <c r="D39" i="42"/>
  <c r="E39" i="42"/>
  <c r="F39" i="42"/>
  <c r="G39" i="42"/>
  <c r="H39" i="42"/>
  <c r="C38" i="42"/>
  <c r="C36" i="42" s="1"/>
  <c r="C37" i="42"/>
  <c r="D36" i="42"/>
  <c r="E36" i="42"/>
  <c r="F36" i="42"/>
  <c r="G36" i="42"/>
  <c r="H36" i="42"/>
  <c r="C35" i="42"/>
  <c r="C34" i="42"/>
  <c r="C33" i="42" s="1"/>
  <c r="D33" i="42"/>
  <c r="E33" i="42"/>
  <c r="F33" i="42"/>
  <c r="G33" i="42"/>
  <c r="H33" i="42"/>
  <c r="C30" i="42"/>
  <c r="C31" i="42"/>
  <c r="C32" i="42"/>
  <c r="C29" i="42"/>
  <c r="C28" i="42" s="1"/>
  <c r="D28" i="42"/>
  <c r="E28" i="42"/>
  <c r="F28" i="42"/>
  <c r="G28" i="42"/>
  <c r="H28" i="42"/>
  <c r="C26" i="42"/>
  <c r="C25" i="42" s="1"/>
  <c r="D25" i="42"/>
  <c r="E25" i="42"/>
  <c r="F25" i="42"/>
  <c r="G25" i="42"/>
  <c r="H25" i="42"/>
  <c r="D17" i="42"/>
  <c r="E17" i="42"/>
  <c r="F17" i="42"/>
  <c r="G17" i="42"/>
  <c r="H17" i="42"/>
  <c r="C19" i="42"/>
  <c r="C20" i="42"/>
  <c r="C21" i="42"/>
  <c r="C22" i="42"/>
  <c r="C17" i="42" s="1"/>
  <c r="C23" i="42"/>
  <c r="C24" i="42"/>
  <c r="C18" i="42"/>
  <c r="D15" i="42"/>
  <c r="E15" i="42"/>
  <c r="F15" i="42"/>
  <c r="G15" i="42"/>
  <c r="G46" i="42" s="1"/>
  <c r="H15" i="42"/>
  <c r="C15" i="42"/>
  <c r="C12" i="42"/>
  <c r="C13" i="42"/>
  <c r="C10" i="42" s="1"/>
  <c r="C11" i="42"/>
  <c r="D10" i="42"/>
  <c r="E10" i="42"/>
  <c r="F10" i="42"/>
  <c r="F46" i="42" s="1"/>
  <c r="G10" i="42"/>
  <c r="H10" i="42"/>
  <c r="D7" i="42"/>
  <c r="D46" i="42"/>
  <c r="C9" i="42"/>
  <c r="C7" i="42" s="1"/>
  <c r="C8" i="42"/>
  <c r="E7" i="42"/>
  <c r="F7" i="42"/>
  <c r="G7" i="42"/>
  <c r="H7" i="42"/>
  <c r="C6" i="42"/>
  <c r="C4" i="42" s="1"/>
  <c r="C5" i="42"/>
  <c r="D4" i="42"/>
  <c r="E4" i="42"/>
  <c r="F4" i="42"/>
  <c r="G4" i="42"/>
  <c r="H4" i="42"/>
  <c r="I87" i="1"/>
  <c r="J87" i="1"/>
  <c r="I82" i="1"/>
  <c r="J82" i="1"/>
  <c r="I60" i="1"/>
  <c r="J60" i="1"/>
  <c r="I56" i="1"/>
  <c r="J56" i="1"/>
  <c r="I52" i="1"/>
  <c r="J52" i="1"/>
  <c r="J84" i="1" s="1"/>
  <c r="J90" i="1" s="1"/>
  <c r="I44" i="1"/>
  <c r="J44" i="1"/>
  <c r="I32" i="1"/>
  <c r="I34" i="1"/>
  <c r="I84" i="1" s="1"/>
  <c r="J32" i="1"/>
  <c r="J34" i="1" s="1"/>
  <c r="I28" i="1"/>
  <c r="J28" i="1"/>
  <c r="I20" i="1"/>
  <c r="J20" i="1"/>
  <c r="I9" i="1"/>
  <c r="I12" i="1"/>
  <c r="J9" i="1"/>
  <c r="J12" i="1"/>
  <c r="C40" i="2"/>
  <c r="F553" i="31"/>
  <c r="F555" i="31" s="1"/>
  <c r="B15" i="5"/>
  <c r="C15" i="5"/>
  <c r="G15" i="5"/>
  <c r="B15" i="6"/>
  <c r="C15" i="6" s="1"/>
  <c r="D15" i="6" s="1"/>
  <c r="E15" i="6" s="1"/>
  <c r="F15" i="6"/>
  <c r="G15" i="6" s="1"/>
  <c r="B15" i="7" s="1"/>
  <c r="C15" i="7" s="1"/>
  <c r="D15" i="7" s="1"/>
  <c r="E15" i="7" s="1"/>
  <c r="F15" i="7" s="1"/>
  <c r="G15" i="7" s="1"/>
  <c r="H15" i="7" s="1"/>
  <c r="I15" i="7" s="1"/>
  <c r="A1" i="2"/>
  <c r="B1" i="2"/>
  <c r="C41" i="2"/>
  <c r="C42" i="2"/>
  <c r="B3" i="3"/>
  <c r="B1" i="4" s="1"/>
  <c r="B3" i="4"/>
  <c r="B4" i="4"/>
  <c r="B5" i="4"/>
  <c r="B6" i="4"/>
  <c r="D47" i="4" s="1"/>
  <c r="C15" i="4"/>
  <c r="F10" i="4"/>
  <c r="C45" i="4"/>
  <c r="F20" i="4" s="1"/>
  <c r="P7" i="1"/>
  <c r="P8" i="1"/>
  <c r="D9" i="1"/>
  <c r="D12" i="1"/>
  <c r="E9" i="1"/>
  <c r="E12" i="1" s="1"/>
  <c r="E84" i="1" s="1"/>
  <c r="E90" i="1" s="1"/>
  <c r="F9" i="1"/>
  <c r="F12" i="1" s="1"/>
  <c r="G9" i="1"/>
  <c r="G12" i="1" s="1"/>
  <c r="H9" i="1"/>
  <c r="H12" i="1" s="1"/>
  <c r="H84" i="1"/>
  <c r="H90" i="1" s="1"/>
  <c r="P10" i="1"/>
  <c r="P11" i="1"/>
  <c r="P14" i="1"/>
  <c r="P15" i="1"/>
  <c r="P16" i="1"/>
  <c r="P17" i="1"/>
  <c r="P18" i="1"/>
  <c r="P19" i="1"/>
  <c r="C20" i="1"/>
  <c r="D20" i="1"/>
  <c r="E20" i="1"/>
  <c r="F20" i="1"/>
  <c r="G20" i="1"/>
  <c r="H20" i="1"/>
  <c r="P22" i="1"/>
  <c r="P23" i="1"/>
  <c r="P24" i="1"/>
  <c r="P25" i="1"/>
  <c r="P26" i="1"/>
  <c r="P27" i="1"/>
  <c r="C28" i="1"/>
  <c r="D28" i="1"/>
  <c r="E28" i="1"/>
  <c r="F28" i="1"/>
  <c r="G28" i="1"/>
  <c r="H28" i="1"/>
  <c r="P30" i="1"/>
  <c r="P31" i="1"/>
  <c r="C32" i="1"/>
  <c r="C34" i="1" s="1"/>
  <c r="D32" i="1"/>
  <c r="D34" i="1" s="1"/>
  <c r="F32" i="1"/>
  <c r="F34" i="1" s="1"/>
  <c r="G32" i="1"/>
  <c r="H32" i="1"/>
  <c r="H34" i="1" s="1"/>
  <c r="P33" i="1"/>
  <c r="P37" i="1"/>
  <c r="P38" i="1"/>
  <c r="P39" i="1"/>
  <c r="P40" i="1"/>
  <c r="P41" i="1"/>
  <c r="P42" i="1"/>
  <c r="P43" i="1"/>
  <c r="C44" i="1"/>
  <c r="D44" i="1"/>
  <c r="E44" i="1"/>
  <c r="F44" i="1"/>
  <c r="G44" i="1"/>
  <c r="H44" i="1"/>
  <c r="K46" i="1"/>
  <c r="P46" i="1"/>
  <c r="P48" i="1"/>
  <c r="P49" i="1"/>
  <c r="P50" i="1"/>
  <c r="P51" i="1"/>
  <c r="C52" i="1"/>
  <c r="D52" i="1"/>
  <c r="E52" i="1"/>
  <c r="F52" i="1"/>
  <c r="G52" i="1"/>
  <c r="H52" i="1"/>
  <c r="P54" i="1"/>
  <c r="P55" i="1"/>
  <c r="C56" i="1"/>
  <c r="B56" i="1" s="1"/>
  <c r="K56" i="1" s="1"/>
  <c r="D56" i="1"/>
  <c r="E56" i="1"/>
  <c r="F56" i="1"/>
  <c r="G56" i="1"/>
  <c r="H56" i="1"/>
  <c r="P58" i="1"/>
  <c r="P59" i="1"/>
  <c r="C60" i="1"/>
  <c r="D60" i="1"/>
  <c r="E60" i="1"/>
  <c r="F60" i="1"/>
  <c r="G60" i="1"/>
  <c r="H60" i="1"/>
  <c r="P63" i="1"/>
  <c r="P64" i="1"/>
  <c r="P65" i="1"/>
  <c r="P66" i="1"/>
  <c r="P68" i="1"/>
  <c r="P69" i="1"/>
  <c r="P70" i="1"/>
  <c r="P71" i="1"/>
  <c r="P72" i="1"/>
  <c r="P81" i="1"/>
  <c r="C82" i="1"/>
  <c r="D82" i="1"/>
  <c r="E82" i="1"/>
  <c r="F82" i="1"/>
  <c r="G82" i="1"/>
  <c r="H82" i="1"/>
  <c r="L86" i="1"/>
  <c r="P86" i="1"/>
  <c r="C87" i="1"/>
  <c r="D87" i="1"/>
  <c r="E87" i="1"/>
  <c r="F87" i="1"/>
  <c r="G87" i="1"/>
  <c r="H87" i="1"/>
  <c r="B6" i="5"/>
  <c r="C6" i="5"/>
  <c r="B7" i="5"/>
  <c r="C7" i="5"/>
  <c r="B8" i="5"/>
  <c r="C8" i="5"/>
  <c r="B9" i="5"/>
  <c r="G9" i="5" s="1"/>
  <c r="C9" i="5"/>
  <c r="B10" i="5"/>
  <c r="C10" i="5"/>
  <c r="G10" i="5" s="1"/>
  <c r="B11" i="5"/>
  <c r="G11" i="5"/>
  <c r="C11" i="5"/>
  <c r="B12" i="5"/>
  <c r="G12" i="5" s="1"/>
  <c r="C12" i="5"/>
  <c r="B13" i="5"/>
  <c r="G13" i="5"/>
  <c r="B13" i="6" s="1"/>
  <c r="C13" i="6" s="1"/>
  <c r="D13" i="6" s="1"/>
  <c r="E13" i="6" s="1"/>
  <c r="F13" i="6" s="1"/>
  <c r="G13" i="6" s="1"/>
  <c r="B13" i="7" s="1"/>
  <c r="C13" i="7" s="1"/>
  <c r="D13" i="7" s="1"/>
  <c r="E13" i="7" s="1"/>
  <c r="F13" i="7" s="1"/>
  <c r="G13" i="7" s="1"/>
  <c r="H13" i="7" s="1"/>
  <c r="I13" i="7" s="1"/>
  <c r="C13" i="5"/>
  <c r="B14" i="5"/>
  <c r="C14" i="5"/>
  <c r="B16" i="5"/>
  <c r="G16" i="5"/>
  <c r="C16" i="5"/>
  <c r="B17" i="5"/>
  <c r="C17" i="5"/>
  <c r="B18" i="5"/>
  <c r="G18" i="5" s="1"/>
  <c r="B18" i="6" s="1"/>
  <c r="C18" i="6" s="1"/>
  <c r="C18" i="5"/>
  <c r="B19" i="5"/>
  <c r="C19" i="5"/>
  <c r="B20" i="5"/>
  <c r="G20" i="5" s="1"/>
  <c r="B20" i="6" s="1"/>
  <c r="C20" i="6" s="1"/>
  <c r="D20" i="6" s="1"/>
  <c r="E20" i="6" s="1"/>
  <c r="C20" i="5"/>
  <c r="B24" i="5"/>
  <c r="C24" i="5"/>
  <c r="G29" i="5"/>
  <c r="G32" i="5"/>
  <c r="G30" i="5"/>
  <c r="G31" i="5"/>
  <c r="F35" i="5"/>
  <c r="C42" i="5"/>
  <c r="C43" i="5"/>
  <c r="C44" i="5"/>
  <c r="C45" i="5"/>
  <c r="C46" i="5"/>
  <c r="C49" i="5"/>
  <c r="G49" i="5"/>
  <c r="C52" i="5"/>
  <c r="C53" i="5"/>
  <c r="G56" i="5" s="1"/>
  <c r="B41" i="6" s="1"/>
  <c r="C41" i="6" s="1"/>
  <c r="D41" i="6"/>
  <c r="E41" i="6" s="1"/>
  <c r="F41" i="6" s="1"/>
  <c r="C54" i="5"/>
  <c r="C55" i="5"/>
  <c r="C59" i="5"/>
  <c r="G62" i="5" s="1"/>
  <c r="C60" i="5"/>
  <c r="C61" i="5"/>
  <c r="C65" i="5"/>
  <c r="C66" i="5"/>
  <c r="C67" i="5"/>
  <c r="C68" i="5"/>
  <c r="C69" i="5"/>
  <c r="C70" i="5"/>
  <c r="C71" i="5"/>
  <c r="C74" i="5"/>
  <c r="G74" i="5" s="1"/>
  <c r="C75" i="5"/>
  <c r="G75" i="5"/>
  <c r="B45" i="6" s="1"/>
  <c r="C45" i="6" s="1"/>
  <c r="D45" i="6" s="1"/>
  <c r="E45" i="6" s="1"/>
  <c r="C76" i="5"/>
  <c r="G76" i="5" s="1"/>
  <c r="C79" i="5"/>
  <c r="G79" i="5" s="1"/>
  <c r="C80" i="5"/>
  <c r="G80" i="5" s="1"/>
  <c r="G87" i="5"/>
  <c r="G91" i="5"/>
  <c r="C1" i="5"/>
  <c r="B1" i="6" s="1"/>
  <c r="B1" i="7" s="1"/>
  <c r="C2" i="5"/>
  <c r="A6" i="5"/>
  <c r="A6" i="6" s="1"/>
  <c r="A6" i="7" s="1"/>
  <c r="D6" i="5"/>
  <c r="E6" i="5"/>
  <c r="F6" i="5"/>
  <c r="A7" i="5"/>
  <c r="A7" i="6" s="1"/>
  <c r="A7" i="7" s="1"/>
  <c r="D7" i="5"/>
  <c r="E7" i="5"/>
  <c r="F7" i="5"/>
  <c r="A8" i="5"/>
  <c r="D8" i="5"/>
  <c r="E8" i="5"/>
  <c r="F8" i="5"/>
  <c r="A9" i="5"/>
  <c r="A9" i="6" s="1"/>
  <c r="A9" i="7" s="1"/>
  <c r="D9" i="5"/>
  <c r="E9" i="5"/>
  <c r="F9" i="5"/>
  <c r="A10" i="5"/>
  <c r="A10" i="6" s="1"/>
  <c r="A10" i="7" s="1"/>
  <c r="D10" i="5"/>
  <c r="E10" i="5"/>
  <c r="F10" i="5"/>
  <c r="A11" i="5"/>
  <c r="A11" i="6" s="1"/>
  <c r="A11" i="7"/>
  <c r="D11" i="5"/>
  <c r="E11" i="5"/>
  <c r="F11" i="5"/>
  <c r="A12" i="5"/>
  <c r="A12" i="6" s="1"/>
  <c r="A12" i="7" s="1"/>
  <c r="D12" i="5"/>
  <c r="E12" i="5"/>
  <c r="F12" i="5"/>
  <c r="A13" i="5"/>
  <c r="A13" i="6" s="1"/>
  <c r="A13" i="7"/>
  <c r="D13" i="5"/>
  <c r="E13" i="5"/>
  <c r="F13" i="5"/>
  <c r="A14" i="5"/>
  <c r="A14" i="6" s="1"/>
  <c r="A14" i="7" s="1"/>
  <c r="D14" i="5"/>
  <c r="E14" i="5"/>
  <c r="F14" i="5"/>
  <c r="A15" i="5"/>
  <c r="A15" i="6"/>
  <c r="A15" i="7" s="1"/>
  <c r="D15" i="5"/>
  <c r="E15" i="5"/>
  <c r="A16" i="5"/>
  <c r="A16" i="6" s="1"/>
  <c r="A16" i="7" s="1"/>
  <c r="D16" i="5"/>
  <c r="E16" i="5"/>
  <c r="F16" i="5"/>
  <c r="A17" i="5"/>
  <c r="A17" i="6" s="1"/>
  <c r="A17" i="7" s="1"/>
  <c r="D17" i="5"/>
  <c r="E17" i="5"/>
  <c r="F17" i="5"/>
  <c r="A18" i="5"/>
  <c r="A18" i="6" s="1"/>
  <c r="A18" i="7" s="1"/>
  <c r="D18" i="5"/>
  <c r="E18" i="5"/>
  <c r="F18" i="5"/>
  <c r="A19" i="5"/>
  <c r="A19" i="6" s="1"/>
  <c r="A19" i="7" s="1"/>
  <c r="D19" i="5"/>
  <c r="E19" i="5"/>
  <c r="F19" i="5"/>
  <c r="A20" i="5"/>
  <c r="A20" i="6" s="1"/>
  <c r="A20" i="7" s="1"/>
  <c r="D20" i="5"/>
  <c r="E20" i="5"/>
  <c r="F20" i="5"/>
  <c r="A24" i="5"/>
  <c r="A24" i="6" s="1"/>
  <c r="A24" i="7"/>
  <c r="D24" i="5"/>
  <c r="E24" i="5"/>
  <c r="F24" i="5"/>
  <c r="F29" i="5"/>
  <c r="B29" i="6" s="1"/>
  <c r="F30" i="5"/>
  <c r="F31" i="5"/>
  <c r="B31" i="6" s="1"/>
  <c r="H36" i="5"/>
  <c r="F47" i="5"/>
  <c r="F49" i="5"/>
  <c r="F56" i="5"/>
  <c r="F62" i="5"/>
  <c r="F72" i="5"/>
  <c r="F74" i="5"/>
  <c r="F75" i="5"/>
  <c r="F76" i="5"/>
  <c r="F79" i="5"/>
  <c r="F80" i="5"/>
  <c r="B86" i="5"/>
  <c r="C86" i="5"/>
  <c r="E86" i="5"/>
  <c r="B90" i="5"/>
  <c r="C90" i="5"/>
  <c r="E90" i="5"/>
  <c r="A1" i="6"/>
  <c r="A1" i="7" s="1"/>
  <c r="A2" i="6"/>
  <c r="A2" i="7"/>
  <c r="A4" i="6"/>
  <c r="A5" i="6"/>
  <c r="A5" i="7"/>
  <c r="A8" i="6"/>
  <c r="A8" i="7" s="1"/>
  <c r="A3" i="3"/>
  <c r="A4" i="7"/>
  <c r="B9" i="6"/>
  <c r="C9" i="6" s="1"/>
  <c r="D9" i="6" s="1"/>
  <c r="E9" i="6" s="1"/>
  <c r="F9" i="6" s="1"/>
  <c r="G9" i="6" s="1"/>
  <c r="B9" i="7" s="1"/>
  <c r="C9" i="7" s="1"/>
  <c r="D9" i="7" s="1"/>
  <c r="E9" i="7" s="1"/>
  <c r="F9" i="7" s="1"/>
  <c r="G9" i="7" s="1"/>
  <c r="H9" i="7" s="1"/>
  <c r="I9" i="7" s="1"/>
  <c r="B8" i="3"/>
  <c r="B11" i="6"/>
  <c r="C11" i="6" s="1"/>
  <c r="D11" i="6" s="1"/>
  <c r="E11" i="6" s="1"/>
  <c r="F11" i="6" s="1"/>
  <c r="G11" i="6" s="1"/>
  <c r="B11" i="7" s="1"/>
  <c r="C11" i="7" s="1"/>
  <c r="D11" i="7" s="1"/>
  <c r="E11" i="7" s="1"/>
  <c r="F11" i="7" s="1"/>
  <c r="G11" i="7" s="1"/>
  <c r="H11" i="7"/>
  <c r="I11" i="7" s="1"/>
  <c r="E22" i="4"/>
  <c r="G19" i="5"/>
  <c r="B19" i="6" s="1"/>
  <c r="C19" i="6" s="1"/>
  <c r="D19" i="6"/>
  <c r="E19" i="6" s="1"/>
  <c r="F19" i="6" s="1"/>
  <c r="D18" i="4"/>
  <c r="D25" i="4"/>
  <c r="D39" i="4"/>
  <c r="D38" i="4"/>
  <c r="G96" i="5"/>
  <c r="G17" i="5"/>
  <c r="B17" i="6"/>
  <c r="C17" i="6" s="1"/>
  <c r="D17" i="6" s="1"/>
  <c r="E17" i="6" s="1"/>
  <c r="D18" i="6"/>
  <c r="E18" i="6" s="1"/>
  <c r="F18" i="6" s="1"/>
  <c r="G18" i="6" s="1"/>
  <c r="B16" i="6"/>
  <c r="C16" i="6" s="1"/>
  <c r="D16" i="6" s="1"/>
  <c r="E16" i="6" s="1"/>
  <c r="F16" i="6"/>
  <c r="G16" i="6" s="1"/>
  <c r="B16" i="7" s="1"/>
  <c r="C16" i="7" s="1"/>
  <c r="D16" i="7" s="1"/>
  <c r="E16" i="7" s="1"/>
  <c r="F16" i="7" s="1"/>
  <c r="G16" i="7" s="1"/>
  <c r="H16" i="7" s="1"/>
  <c r="I16" i="7" s="1"/>
  <c r="G41" i="6"/>
  <c r="B41" i="7" s="1"/>
  <c r="C41" i="7" s="1"/>
  <c r="D41" i="7" s="1"/>
  <c r="E41" i="7" s="1"/>
  <c r="F41" i="7" s="1"/>
  <c r="G41" i="7" s="1"/>
  <c r="H41" i="7" s="1"/>
  <c r="I41" i="7" s="1"/>
  <c r="B30" i="6"/>
  <c r="C30" i="6" s="1"/>
  <c r="D30" i="6" s="1"/>
  <c r="E30" i="6"/>
  <c r="F30" i="6" s="1"/>
  <c r="G30" i="6" s="1"/>
  <c r="B30" i="7" s="1"/>
  <c r="C30" i="7" s="1"/>
  <c r="D30" i="7" s="1"/>
  <c r="G24" i="5"/>
  <c r="B24" i="6"/>
  <c r="C24" i="6" s="1"/>
  <c r="D24" i="6" s="1"/>
  <c r="B40" i="6"/>
  <c r="C40" i="6" s="1"/>
  <c r="D40" i="6" s="1"/>
  <c r="E40" i="6"/>
  <c r="F40" i="6" s="1"/>
  <c r="G40" i="6" s="1"/>
  <c r="B40" i="7" s="1"/>
  <c r="C40" i="7" s="1"/>
  <c r="D40" i="7" s="1"/>
  <c r="E40" i="7" s="1"/>
  <c r="F40" i="7" s="1"/>
  <c r="G40" i="7" s="1"/>
  <c r="H40" i="7" s="1"/>
  <c r="I40" i="7" s="1"/>
  <c r="C29" i="6"/>
  <c r="C32" i="6" s="1"/>
  <c r="F15" i="4"/>
  <c r="F12" i="4"/>
  <c r="F11" i="4"/>
  <c r="F14" i="4"/>
  <c r="F13" i="4"/>
  <c r="F27" i="4"/>
  <c r="F19" i="4"/>
  <c r="C54" i="4"/>
  <c r="F47" i="4" s="1"/>
  <c r="F48" i="4"/>
  <c r="F52" i="4"/>
  <c r="F37" i="4"/>
  <c r="F42" i="4"/>
  <c r="F23" i="4"/>
  <c r="F31" i="4"/>
  <c r="F39" i="4"/>
  <c r="F38" i="4"/>
  <c r="F24" i="4"/>
  <c r="F36" i="4"/>
  <c r="F51" i="4"/>
  <c r="F50" i="4"/>
  <c r="F54" i="4"/>
  <c r="F45" i="6"/>
  <c r="G45" i="6" s="1"/>
  <c r="C45" i="7" s="1"/>
  <c r="D45" i="7" s="1"/>
  <c r="E45" i="7" s="1"/>
  <c r="F45" i="7" s="1"/>
  <c r="G45" i="7" s="1"/>
  <c r="H45" i="7" s="1"/>
  <c r="I45" i="7" s="1"/>
  <c r="C23" i="6"/>
  <c r="D23" i="6" s="1"/>
  <c r="E23" i="6" s="1"/>
  <c r="F23" i="6" s="1"/>
  <c r="G23" i="6"/>
  <c r="B23" i="7" s="1"/>
  <c r="C23" i="7" s="1"/>
  <c r="D23" i="7" s="1"/>
  <c r="E23" i="7" s="1"/>
  <c r="F23" i="7" s="1"/>
  <c r="G23" i="7" s="1"/>
  <c r="H23" i="7" s="1"/>
  <c r="I23" i="7" s="1"/>
  <c r="F20" i="6"/>
  <c r="G20" i="6" s="1"/>
  <c r="B20" i="7" s="1"/>
  <c r="C20" i="7" s="1"/>
  <c r="D20" i="7" s="1"/>
  <c r="E20" i="7" s="1"/>
  <c r="F20" i="7" s="1"/>
  <c r="G20" i="7" s="1"/>
  <c r="H20" i="7" s="1"/>
  <c r="I20" i="7" s="1"/>
  <c r="E24" i="6"/>
  <c r="F24" i="6" s="1"/>
  <c r="G24" i="6" s="1"/>
  <c r="B24" i="7" s="1"/>
  <c r="C24" i="7"/>
  <c r="D24" i="7" s="1"/>
  <c r="E24" i="7" s="1"/>
  <c r="F24" i="7" s="1"/>
  <c r="G24" i="7" s="1"/>
  <c r="H24" i="7"/>
  <c r="I24" i="7" s="1"/>
  <c r="E30" i="7"/>
  <c r="F30" i="7" s="1"/>
  <c r="G30" i="7" s="1"/>
  <c r="H30" i="7" s="1"/>
  <c r="I30" i="7" s="1"/>
  <c r="B18" i="7"/>
  <c r="C18" i="7" s="1"/>
  <c r="D18" i="7" s="1"/>
  <c r="E18" i="7"/>
  <c r="F18" i="7" s="1"/>
  <c r="G18" i="7" s="1"/>
  <c r="H18" i="7" s="1"/>
  <c r="I18" i="7"/>
  <c r="F17" i="6"/>
  <c r="G17" i="6" s="1"/>
  <c r="B17" i="7" s="1"/>
  <c r="C17" i="7" s="1"/>
  <c r="D17" i="7" s="1"/>
  <c r="E17" i="7" s="1"/>
  <c r="F17" i="7" s="1"/>
  <c r="G17" i="7" s="1"/>
  <c r="H17" i="7" s="1"/>
  <c r="I17" i="7" s="1"/>
  <c r="G19" i="6"/>
  <c r="B19" i="7" s="1"/>
  <c r="C19" i="7" s="1"/>
  <c r="D19" i="7" s="1"/>
  <c r="E19" i="7" s="1"/>
  <c r="F19" i="7" s="1"/>
  <c r="G19" i="7" s="1"/>
  <c r="H19" i="7" s="1"/>
  <c r="I19" i="7" s="1"/>
  <c r="C31" i="6"/>
  <c r="D31" i="6" s="1"/>
  <c r="E31" i="6" s="1"/>
  <c r="F31" i="6"/>
  <c r="G31" i="6" s="1"/>
  <c r="G7" i="5"/>
  <c r="B7" i="6"/>
  <c r="C7" i="6"/>
  <c r="D7" i="6" s="1"/>
  <c r="E7" i="6" s="1"/>
  <c r="F7" i="6" s="1"/>
  <c r="G7" i="6"/>
  <c r="B7" i="7" s="1"/>
  <c r="C7" i="7" s="1"/>
  <c r="D7" i="7" s="1"/>
  <c r="E7" i="7" s="1"/>
  <c r="F7" i="7" s="1"/>
  <c r="G7" i="7" s="1"/>
  <c r="H7" i="7" s="1"/>
  <c r="I7" i="7" s="1"/>
  <c r="G14" i="5"/>
  <c r="B14" i="6" s="1"/>
  <c r="G8" i="5"/>
  <c r="B8" i="6"/>
  <c r="C8" i="6" s="1"/>
  <c r="D8" i="6" s="1"/>
  <c r="E8" i="6" s="1"/>
  <c r="F8" i="6"/>
  <c r="G8" i="6" s="1"/>
  <c r="B8" i="7" s="1"/>
  <c r="C8" i="7" s="1"/>
  <c r="D8" i="7" s="1"/>
  <c r="E8" i="7" s="1"/>
  <c r="F8" i="7" s="1"/>
  <c r="G8" i="7" s="1"/>
  <c r="H8" i="7" s="1"/>
  <c r="I8" i="7" s="1"/>
  <c r="B28" i="1"/>
  <c r="B22" i="3" s="1"/>
  <c r="K86" i="1"/>
  <c r="B9" i="1"/>
  <c r="K9" i="1" s="1"/>
  <c r="K87" i="1"/>
  <c r="L87" i="1"/>
  <c r="B23" i="3"/>
  <c r="B60" i="1"/>
  <c r="K60" i="1" s="1"/>
  <c r="B82" i="1"/>
  <c r="B44" i="1"/>
  <c r="K44" i="1" s="1"/>
  <c r="L60" i="1"/>
  <c r="C84" i="1"/>
  <c r="C90" i="1"/>
  <c r="B35" i="3"/>
  <c r="I90" i="1"/>
  <c r="C14" i="6"/>
  <c r="D14" i="6"/>
  <c r="E14" i="6" s="1"/>
  <c r="F14" i="6" s="1"/>
  <c r="G14" i="6" s="1"/>
  <c r="B14" i="7"/>
  <c r="C14" i="7" s="1"/>
  <c r="D14" i="7" s="1"/>
  <c r="E14" i="7" s="1"/>
  <c r="F14" i="7"/>
  <c r="G14" i="7" s="1"/>
  <c r="H14" i="7" s="1"/>
  <c r="I14" i="7" s="1"/>
  <c r="B32" i="6"/>
  <c r="G6" i="5"/>
  <c r="B44" i="6"/>
  <c r="C44" i="6"/>
  <c r="D44" i="6"/>
  <c r="E44" i="6" s="1"/>
  <c r="F44" i="6" s="1"/>
  <c r="G44" i="6" s="1"/>
  <c r="B44" i="7" s="1"/>
  <c r="C44" i="7" s="1"/>
  <c r="D44" i="7" s="1"/>
  <c r="E44" i="7" s="1"/>
  <c r="F44" i="7" s="1"/>
  <c r="G44" i="7" s="1"/>
  <c r="H44" i="7" s="1"/>
  <c r="I44" i="7" s="1"/>
  <c r="B31" i="7"/>
  <c r="C31" i="7" s="1"/>
  <c r="D31" i="7" s="1"/>
  <c r="E31" i="7" s="1"/>
  <c r="F31" i="7" s="1"/>
  <c r="G31" i="7" s="1"/>
  <c r="H31" i="7" s="1"/>
  <c r="I31" i="7" s="1"/>
  <c r="L56" i="1"/>
  <c r="B6" i="6"/>
  <c r="C6" i="6"/>
  <c r="D6" i="6" s="1"/>
  <c r="G22" i="5"/>
  <c r="D84" i="1"/>
  <c r="D90" i="1" s="1"/>
  <c r="B36" i="3" s="1"/>
  <c r="B10" i="6"/>
  <c r="C10" i="6" s="1"/>
  <c r="D10" i="6" s="1"/>
  <c r="E10" i="6" s="1"/>
  <c r="F10" i="6" s="1"/>
  <c r="G10" i="6" s="1"/>
  <c r="B10" i="7" s="1"/>
  <c r="C10" i="7" s="1"/>
  <c r="D10" i="7" s="1"/>
  <c r="E10" i="7" s="1"/>
  <c r="F10" i="7" s="1"/>
  <c r="G10" i="7" s="1"/>
  <c r="H10" i="7" s="1"/>
  <c r="I10" i="7" s="1"/>
  <c r="D29" i="6"/>
  <c r="E29" i="6" s="1"/>
  <c r="F29" i="6" s="1"/>
  <c r="F84" i="1"/>
  <c r="F90" i="1"/>
  <c r="B39" i="3" s="1"/>
  <c r="B20" i="1"/>
  <c r="L20" i="1" s="1"/>
  <c r="B42" i="6"/>
  <c r="C42" i="6" s="1"/>
  <c r="D42" i="6" s="1"/>
  <c r="E42" i="6" s="1"/>
  <c r="F42" i="6" s="1"/>
  <c r="G42" i="6" s="1"/>
  <c r="B42" i="7" s="1"/>
  <c r="C42" i="7" s="1"/>
  <c r="D42" i="7" s="1"/>
  <c r="E42" i="7" s="1"/>
  <c r="F42" i="7" s="1"/>
  <c r="G42" i="7" s="1"/>
  <c r="H42" i="7" s="1"/>
  <c r="I42" i="7" s="1"/>
  <c r="B12" i="6"/>
  <c r="C12" i="6"/>
  <c r="D12" i="6"/>
  <c r="E12" i="6" s="1"/>
  <c r="F12" i="6" s="1"/>
  <c r="G12" i="6" s="1"/>
  <c r="B12" i="7"/>
  <c r="C12" i="7" s="1"/>
  <c r="D12" i="7" s="1"/>
  <c r="E12" i="7" s="1"/>
  <c r="F12" i="7" s="1"/>
  <c r="G12" i="7" s="1"/>
  <c r="H12" i="7" s="1"/>
  <c r="I12" i="7" s="1"/>
  <c r="G47" i="5"/>
  <c r="E46" i="42"/>
  <c r="B39" i="6"/>
  <c r="B22" i="6"/>
  <c r="C22" i="6"/>
  <c r="D22" i="6"/>
  <c r="E22" i="6"/>
  <c r="F22" i="6" s="1"/>
  <c r="G22" i="6" s="1"/>
  <c r="B22" i="7"/>
  <c r="C22" i="7" s="1"/>
  <c r="D22" i="7" s="1"/>
  <c r="E22" i="7" s="1"/>
  <c r="F22" i="7" s="1"/>
  <c r="G22" i="7" s="1"/>
  <c r="H22" i="7" s="1"/>
  <c r="I22" i="7" s="1"/>
  <c r="E32" i="6"/>
  <c r="G29" i="6"/>
  <c r="B29" i="7" s="1"/>
  <c r="G32" i="6"/>
  <c r="C29" i="7"/>
  <c r="C32" i="7" s="1"/>
  <c r="D29" i="7"/>
  <c r="E29" i="7" s="1"/>
  <c r="F33" i="4" l="1"/>
  <c r="F44" i="4"/>
  <c r="F18" i="4"/>
  <c r="F16" i="4"/>
  <c r="F45" i="4"/>
  <c r="F30" i="4"/>
  <c r="F32" i="4"/>
  <c r="F29" i="4"/>
  <c r="F25" i="4"/>
  <c r="F49" i="4"/>
  <c r="F40" i="4"/>
  <c r="F21" i="4"/>
  <c r="F41" i="4"/>
  <c r="F22" i="4"/>
  <c r="F17" i="4"/>
  <c r="F34" i="4"/>
  <c r="F28" i="4"/>
  <c r="F26" i="4"/>
  <c r="F35" i="4"/>
  <c r="F43" i="4"/>
  <c r="B77" i="2"/>
  <c r="B81" i="2" s="1"/>
  <c r="C38" i="5"/>
  <c r="G38" i="5" s="1"/>
  <c r="E32" i="7"/>
  <c r="F29" i="7"/>
  <c r="G21" i="5"/>
  <c r="B25" i="5"/>
  <c r="D32" i="7"/>
  <c r="K20" i="1"/>
  <c r="D32" i="6"/>
  <c r="L82" i="1"/>
  <c r="K82" i="1"/>
  <c r="E6" i="6"/>
  <c r="B32" i="7"/>
  <c r="C39" i="6"/>
  <c r="F32" i="6"/>
  <c r="B46" i="6"/>
  <c r="C46" i="6" s="1"/>
  <c r="D46" i="6" s="1"/>
  <c r="E46" i="6" s="1"/>
  <c r="F46" i="6" s="1"/>
  <c r="G46" i="6" s="1"/>
  <c r="B46" i="7" s="1"/>
  <c r="C46" i="7" s="1"/>
  <c r="D46" i="7" s="1"/>
  <c r="E46" i="7" s="1"/>
  <c r="F46" i="7" s="1"/>
  <c r="G46" i="7" s="1"/>
  <c r="H46" i="7" s="1"/>
  <c r="I46" i="7" s="1"/>
  <c r="G34" i="1"/>
  <c r="B32" i="1"/>
  <c r="B40" i="3"/>
  <c r="C46" i="42"/>
  <c r="C50" i="7"/>
  <c r="D50" i="7" s="1"/>
  <c r="E50" i="7" s="1"/>
  <c r="F50" i="7" s="1"/>
  <c r="G50" i="7" s="1"/>
  <c r="H50" i="7" s="1"/>
  <c r="I50" i="7" s="1"/>
  <c r="B50" i="6"/>
  <c r="C50" i="6" s="1"/>
  <c r="D50" i="6" s="1"/>
  <c r="E50" i="6" s="1"/>
  <c r="F50" i="6" s="1"/>
  <c r="G50" i="6" s="1"/>
  <c r="B49" i="6"/>
  <c r="C49" i="6" s="1"/>
  <c r="D49" i="6" s="1"/>
  <c r="E49" i="6" s="1"/>
  <c r="F49" i="6" s="1"/>
  <c r="G49" i="6" s="1"/>
  <c r="C49" i="7"/>
  <c r="D49" i="7" s="1"/>
  <c r="E49" i="7" s="1"/>
  <c r="F49" i="7" s="1"/>
  <c r="G49" i="7" s="1"/>
  <c r="H49" i="7" s="1"/>
  <c r="I49" i="7" s="1"/>
  <c r="G72" i="5"/>
  <c r="B72" i="5" s="1"/>
  <c r="E10" i="4"/>
  <c r="E16" i="4"/>
  <c r="E39" i="4"/>
  <c r="H46" i="42"/>
  <c r="B12" i="1"/>
  <c r="K12" i="1" s="1"/>
  <c r="B52" i="1"/>
  <c r="C7" i="3"/>
  <c r="B7" i="3"/>
  <c r="B20" i="3"/>
  <c r="L9" i="1"/>
  <c r="B29" i="5"/>
  <c r="D28" i="4"/>
  <c r="D22" i="4"/>
  <c r="D50" i="4"/>
  <c r="D35" i="4"/>
  <c r="D16" i="4"/>
  <c r="D33" i="4"/>
  <c r="D27" i="4"/>
  <c r="D12" i="4"/>
  <c r="D42" i="4"/>
  <c r="D26" i="4"/>
  <c r="B31" i="3"/>
  <c r="L44" i="1"/>
  <c r="D15" i="4"/>
  <c r="D23" i="4"/>
  <c r="D20" i="4"/>
  <c r="D24" i="4"/>
  <c r="D13" i="4"/>
  <c r="D10" i="4"/>
  <c r="D19" i="4"/>
  <c r="B26" i="3"/>
  <c r="B6" i="3"/>
  <c r="B2" i="6"/>
  <c r="B2" i="7" s="1"/>
  <c r="B76" i="5"/>
  <c r="E33" i="4"/>
  <c r="E48" i="4"/>
  <c r="L12" i="1"/>
  <c r="B74" i="5"/>
  <c r="E14" i="4"/>
  <c r="E31" i="4"/>
  <c r="E42" i="4"/>
  <c r="E13" i="4"/>
  <c r="B31" i="5"/>
  <c r="B27" i="3"/>
  <c r="C27" i="3" s="1"/>
  <c r="B62" i="5"/>
  <c r="B80" i="5"/>
  <c r="B79" i="5"/>
  <c r="E25" i="4"/>
  <c r="E51" i="4"/>
  <c r="B19" i="3"/>
  <c r="E45" i="4"/>
  <c r="E18" i="4"/>
  <c r="E26" i="4"/>
  <c r="E36" i="4"/>
  <c r="E52" i="4"/>
  <c r="E49" i="4"/>
  <c r="E17" i="4"/>
  <c r="B56" i="5"/>
  <c r="B30" i="3"/>
  <c r="L28" i="1"/>
  <c r="B75" i="5"/>
  <c r="E54" i="4"/>
  <c r="E15" i="4"/>
  <c r="D51" i="4"/>
  <c r="B49" i="5"/>
  <c r="D43" i="4"/>
  <c r="D36" i="4"/>
  <c r="D41" i="4"/>
  <c r="D30" i="4"/>
  <c r="D17" i="4"/>
  <c r="D49" i="4"/>
  <c r="D34" i="4"/>
  <c r="D48" i="4"/>
  <c r="D21" i="4"/>
  <c r="B30" i="5"/>
  <c r="E21" i="4"/>
  <c r="E24" i="4"/>
  <c r="E32" i="4"/>
  <c r="E30" i="4"/>
  <c r="E38" i="4"/>
  <c r="E50" i="4"/>
  <c r="E35" i="4"/>
  <c r="E41" i="4"/>
  <c r="E12" i="4"/>
  <c r="E11" i="4"/>
  <c r="K28" i="1"/>
  <c r="E23" i="4"/>
  <c r="E28" i="4"/>
  <c r="E44" i="4"/>
  <c r="E43" i="4"/>
  <c r="B47" i="5"/>
  <c r="B77" i="5" s="1"/>
  <c r="D54" i="4"/>
  <c r="D45" i="4"/>
  <c r="D14" i="4"/>
  <c r="D44" i="4"/>
  <c r="D37" i="4"/>
  <c r="D52" i="4"/>
  <c r="D40" i="4"/>
  <c r="D11" i="4"/>
  <c r="D32" i="4"/>
  <c r="D31" i="4"/>
  <c r="D29" i="4"/>
  <c r="E20" i="4"/>
  <c r="E19" i="4"/>
  <c r="E27" i="4"/>
  <c r="E29" i="4"/>
  <c r="E37" i="4"/>
  <c r="E47" i="4"/>
  <c r="E34" i="4"/>
  <c r="E40" i="4"/>
  <c r="B38" i="6" l="1"/>
  <c r="C38" i="6" s="1"/>
  <c r="D38" i="6" s="1"/>
  <c r="E38" i="6" s="1"/>
  <c r="F38" i="6" s="1"/>
  <c r="G38" i="6" s="1"/>
  <c r="B38" i="7" s="1"/>
  <c r="C38" i="7" s="1"/>
  <c r="D38" i="7" s="1"/>
  <c r="E38" i="7" s="1"/>
  <c r="F38" i="7" s="1"/>
  <c r="G38" i="7" s="1"/>
  <c r="H38" i="7" s="1"/>
  <c r="I38" i="7" s="1"/>
  <c r="F6" i="6"/>
  <c r="C29" i="5"/>
  <c r="C30" i="5"/>
  <c r="C31" i="5"/>
  <c r="G77" i="5"/>
  <c r="G84" i="1"/>
  <c r="G90" i="1" s="1"/>
  <c r="B34" i="1"/>
  <c r="B21" i="6"/>
  <c r="G25" i="5"/>
  <c r="G34" i="5" s="1"/>
  <c r="L52" i="1"/>
  <c r="K52" i="1"/>
  <c r="D39" i="6"/>
  <c r="F32" i="7"/>
  <c r="G29" i="7"/>
  <c r="B43" i="6"/>
  <c r="K32" i="1"/>
  <c r="L32" i="1"/>
  <c r="B81" i="5"/>
  <c r="C43" i="6" l="1"/>
  <c r="B47" i="6"/>
  <c r="B51" i="6" s="1"/>
  <c r="B24" i="3"/>
  <c r="B37" i="3"/>
  <c r="B38" i="3" s="1"/>
  <c r="H29" i="7"/>
  <c r="G32" i="7"/>
  <c r="C6" i="3"/>
  <c r="G36" i="5"/>
  <c r="H77" i="5" s="1"/>
  <c r="G35" i="5"/>
  <c r="B5" i="3"/>
  <c r="G81" i="5"/>
  <c r="L34" i="1"/>
  <c r="K34" i="1"/>
  <c r="B21" i="3"/>
  <c r="B84" i="1"/>
  <c r="E39" i="6"/>
  <c r="C21" i="6"/>
  <c r="B25" i="6"/>
  <c r="B34" i="6" s="1"/>
  <c r="G6" i="6"/>
  <c r="B9" i="3" l="1"/>
  <c r="H81" i="5"/>
  <c r="B4" i="3"/>
  <c r="D21" i="6"/>
  <c r="C25" i="6"/>
  <c r="C34" i="6" s="1"/>
  <c r="C24" i="3"/>
  <c r="B36" i="6"/>
  <c r="B53" i="6" s="1"/>
  <c r="B61" i="6" s="1"/>
  <c r="B35" i="6"/>
  <c r="F39" i="6"/>
  <c r="L84" i="1"/>
  <c r="C23" i="3"/>
  <c r="B88" i="1"/>
  <c r="K84" i="1"/>
  <c r="H74" i="5"/>
  <c r="B15" i="3"/>
  <c r="B11" i="3"/>
  <c r="H49" i="5"/>
  <c r="H75" i="5"/>
  <c r="H56" i="5"/>
  <c r="B13" i="3"/>
  <c r="H80" i="5"/>
  <c r="H47" i="5"/>
  <c r="H62" i="5"/>
  <c r="H79" i="5"/>
  <c r="B10" i="3"/>
  <c r="H76" i="5"/>
  <c r="B16" i="3"/>
  <c r="B14" i="3"/>
  <c r="B12" i="3"/>
  <c r="G83" i="5"/>
  <c r="H72" i="5"/>
  <c r="C37" i="3"/>
  <c r="B6" i="7"/>
  <c r="I29" i="7"/>
  <c r="I32" i="7" s="1"/>
  <c r="H32" i="7"/>
  <c r="D43" i="6"/>
  <c r="C47" i="6"/>
  <c r="C51" i="6" s="1"/>
  <c r="E43" i="6" l="1"/>
  <c r="D47" i="6"/>
  <c r="D51" i="6" s="1"/>
  <c r="C6" i="7"/>
  <c r="M84" i="1"/>
  <c r="C35" i="3"/>
  <c r="C36" i="3"/>
  <c r="B43" i="3"/>
  <c r="M88" i="1"/>
  <c r="M34" i="1"/>
  <c r="C39" i="3"/>
  <c r="M44" i="1"/>
  <c r="M60" i="1"/>
  <c r="B29" i="3"/>
  <c r="M9" i="1"/>
  <c r="C8" i="3"/>
  <c r="M28" i="1"/>
  <c r="M52" i="1"/>
  <c r="M46" i="1"/>
  <c r="M56" i="1"/>
  <c r="M32" i="1"/>
  <c r="B28" i="3"/>
  <c r="M86" i="1"/>
  <c r="M87" i="1"/>
  <c r="B41" i="3"/>
  <c r="L88" i="1"/>
  <c r="B33" i="3"/>
  <c r="M12" i="1"/>
  <c r="K88" i="1"/>
  <c r="B44" i="3"/>
  <c r="M82" i="1"/>
  <c r="C40" i="3"/>
  <c r="M20" i="1"/>
  <c r="G39" i="6"/>
  <c r="C35" i="6"/>
  <c r="C36" i="6" s="1"/>
  <c r="C53" i="6" s="1"/>
  <c r="C61" i="6" s="1"/>
  <c r="G92" i="5"/>
  <c r="G88" i="5"/>
  <c r="B18" i="3" s="1"/>
  <c r="G98" i="5"/>
  <c r="E21" i="6"/>
  <c r="D25" i="6"/>
  <c r="D34" i="6" s="1"/>
  <c r="C38" i="3"/>
  <c r="B48" i="3" l="1"/>
  <c r="D6" i="7"/>
  <c r="D35" i="6"/>
  <c r="D36" i="6" s="1"/>
  <c r="D53" i="6" s="1"/>
  <c r="D61" i="6" s="1"/>
  <c r="B39" i="7"/>
  <c r="F21" i="6"/>
  <c r="E25" i="6"/>
  <c r="E34" i="6" s="1"/>
  <c r="C41" i="3"/>
  <c r="B50" i="3"/>
  <c r="F43" i="6"/>
  <c r="E47" i="6"/>
  <c r="E51" i="6" s="1"/>
  <c r="C39" i="7" l="1"/>
  <c r="E6" i="7"/>
  <c r="E35" i="6"/>
  <c r="E36" i="6"/>
  <c r="E53" i="6" s="1"/>
  <c r="E61" i="6" s="1"/>
  <c r="G43" i="6"/>
  <c r="F47" i="6"/>
  <c r="F51" i="6" s="1"/>
  <c r="G21" i="6"/>
  <c r="F25" i="6"/>
  <c r="F34" i="6" s="1"/>
  <c r="D39" i="7" l="1"/>
  <c r="B43" i="7"/>
  <c r="G47" i="6"/>
  <c r="G51" i="6" s="1"/>
  <c r="F6" i="7"/>
  <c r="B21" i="7"/>
  <c r="G25" i="6"/>
  <c r="G34" i="6" s="1"/>
  <c r="F35" i="6"/>
  <c r="F36" i="6" s="1"/>
  <c r="F53" i="6" s="1"/>
  <c r="F61" i="6" s="1"/>
  <c r="G35" i="6" l="1"/>
  <c r="G36" i="6"/>
  <c r="G53" i="6" s="1"/>
  <c r="G61" i="6" s="1"/>
  <c r="C21" i="7"/>
  <c r="B25" i="7"/>
  <c r="B34" i="7" s="1"/>
  <c r="E39" i="7"/>
  <c r="C43" i="7"/>
  <c r="B47" i="7"/>
  <c r="B51" i="7" s="1"/>
  <c r="G6" i="7"/>
  <c r="H6" i="7" l="1"/>
  <c r="B35" i="7"/>
  <c r="B36" i="7"/>
  <c r="B53" i="7" s="1"/>
  <c r="B61" i="7" s="1"/>
  <c r="D43" i="7"/>
  <c r="C47" i="7"/>
  <c r="C51" i="7" s="1"/>
  <c r="D21" i="7"/>
  <c r="C25" i="7"/>
  <c r="C34" i="7" s="1"/>
  <c r="F39" i="7"/>
  <c r="G39" i="7" l="1"/>
  <c r="E43" i="7"/>
  <c r="D47" i="7"/>
  <c r="D51" i="7" s="1"/>
  <c r="I6" i="7"/>
  <c r="C35" i="7"/>
  <c r="C36" i="7"/>
  <c r="C53" i="7" s="1"/>
  <c r="C61" i="7" s="1"/>
  <c r="E21" i="7"/>
  <c r="D25" i="7"/>
  <c r="D34" i="7" s="1"/>
  <c r="D36" i="7" l="1"/>
  <c r="D53" i="7" s="1"/>
  <c r="D61" i="7" s="1"/>
  <c r="D35" i="7"/>
  <c r="F21" i="7"/>
  <c r="E25" i="7"/>
  <c r="E34" i="7" s="1"/>
  <c r="H39" i="7"/>
  <c r="F43" i="7"/>
  <c r="E47" i="7"/>
  <c r="E51" i="7" s="1"/>
  <c r="E36" i="7" l="1"/>
  <c r="E53" i="7" s="1"/>
  <c r="E61" i="7" s="1"/>
  <c r="E35" i="7"/>
  <c r="G21" i="7"/>
  <c r="F25" i="7"/>
  <c r="F34" i="7" s="1"/>
  <c r="I39" i="7"/>
  <c r="G43" i="7"/>
  <c r="F47" i="7"/>
  <c r="F51" i="7" s="1"/>
  <c r="F35" i="7" l="1"/>
  <c r="F36" i="7"/>
  <c r="F53" i="7" s="1"/>
  <c r="F61" i="7" s="1"/>
  <c r="H43" i="7"/>
  <c r="G47" i="7"/>
  <c r="G51" i="7" s="1"/>
  <c r="H21" i="7"/>
  <c r="G25" i="7"/>
  <c r="G34" i="7" s="1"/>
  <c r="I43" i="7" l="1"/>
  <c r="I47" i="7" s="1"/>
  <c r="I51" i="7" s="1"/>
  <c r="H47" i="7"/>
  <c r="H51" i="7" s="1"/>
  <c r="G35" i="7"/>
  <c r="G36" i="7"/>
  <c r="G53" i="7" s="1"/>
  <c r="G61" i="7" s="1"/>
  <c r="I21" i="7"/>
  <c r="I25" i="7" s="1"/>
  <c r="I34" i="7" s="1"/>
  <c r="H25" i="7"/>
  <c r="H34" i="7" s="1"/>
  <c r="H35" i="7" l="1"/>
  <c r="H36" i="7"/>
  <c r="H53" i="7" s="1"/>
  <c r="H61" i="7" s="1"/>
  <c r="I35" i="7"/>
  <c r="I36" i="7" s="1"/>
  <c r="I53" i="7" s="1"/>
  <c r="I61" i="7" s="1"/>
  <c r="B49" i="3" s="1"/>
  <c r="B4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 authorId="0" shapeId="0" xr:uid="{00000000-0006-0000-0C00-000001000000}">
      <text>
        <r>
          <rPr>
            <sz val="10"/>
            <color indexed="8"/>
            <rFont val="Arial"/>
            <family val="2"/>
          </rPr>
          <t>Only fill in the orange shaded area only.</t>
        </r>
      </text>
    </comment>
    <comment ref="B9" authorId="0" shapeId="0" xr:uid="{00000000-0006-0000-0C00-000002000000}">
      <text>
        <r>
          <rPr>
            <sz val="10"/>
            <color indexed="8"/>
            <rFont val="Arial"/>
            <family val="2"/>
          </rPr>
          <t>EDA:
Only fill in in the orange shaded areas.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F00-000001000000}">
      <text>
        <r>
          <rPr>
            <sz val="10"/>
            <color indexed="8"/>
            <rFont val="Arial"/>
            <family val="2"/>
          </rPr>
          <t>Only insert the orange shaded area only.</t>
        </r>
      </text>
    </comment>
  </commentList>
</comments>
</file>

<file path=xl/sharedStrings.xml><?xml version="1.0" encoding="utf-8"?>
<sst xmlns="http://schemas.openxmlformats.org/spreadsheetml/2006/main" count="1809" uniqueCount="937">
  <si>
    <t>Total number of units proposed:</t>
  </si>
  <si>
    <t>Housing Type:</t>
  </si>
  <si>
    <t>The type of permanent housing to be constructed or preserved is:</t>
  </si>
  <si>
    <t>Self-Help/Housing Cooperative</t>
  </si>
  <si>
    <t>Single Family Home</t>
  </si>
  <si>
    <t>One or Two Story Garden</t>
  </si>
  <si>
    <t>Detached 2, 3, or 4 Family</t>
  </si>
  <si>
    <t>Two or More Story with an Elevator</t>
  </si>
  <si>
    <t># of Stories:</t>
  </si>
  <si>
    <t xml:space="preserve">Single Room Occupancy </t>
  </si>
  <si>
    <t>Minimum Age:</t>
  </si>
  <si>
    <t>Manufactured Housing</t>
  </si>
  <si>
    <t>Condominium</t>
  </si>
  <si>
    <t>Other:</t>
  </si>
  <si>
    <t xml:space="preserve">D.                </t>
  </si>
  <si>
    <t>Unit Type</t>
  </si>
  <si>
    <t>Average Size (sq.ft.)</t>
  </si>
  <si>
    <t>Maximum Rent
(per unit)</t>
  </si>
  <si>
    <t>Maximum Income of Tenant and % of Median Income</t>
  </si>
  <si>
    <t>0 BR</t>
  </si>
  <si>
    <t>1 BR</t>
  </si>
  <si>
    <t>2 BR</t>
  </si>
  <si>
    <t>3 BR</t>
  </si>
  <si>
    <t>4 BR</t>
  </si>
  <si>
    <t>SECTION III</t>
  </si>
  <si>
    <t>APPLICANT CERTIFICATION AND COMMITMENT OF RESPONSIBILITY</t>
  </si>
  <si>
    <t>(applicant name)</t>
  </si>
  <si>
    <t>Signature</t>
  </si>
  <si>
    <t>Date</t>
  </si>
  <si>
    <t>Please submit the following with all applications:</t>
  </si>
  <si>
    <t xml:space="preserve">1) </t>
  </si>
  <si>
    <t xml:space="preserve">2) </t>
  </si>
  <si>
    <t xml:space="preserve">3) </t>
  </si>
  <si>
    <t>SECTION IV</t>
  </si>
  <si>
    <t>APPLICANT INFORMATION</t>
  </si>
  <si>
    <t>Applicant is the current owner and will retain ownership.</t>
  </si>
  <si>
    <t>Applicant is the project developer and will be part of the final ownership entity for the project.</t>
  </si>
  <si>
    <t>General Partnership</t>
  </si>
  <si>
    <t>Nonprofit Organization</t>
  </si>
  <si>
    <t>Corporation</t>
  </si>
  <si>
    <t>Limited Partnership</t>
  </si>
  <si>
    <t>Joint Venture</t>
  </si>
  <si>
    <t>Local Government</t>
  </si>
  <si>
    <t>Other</t>
  </si>
  <si>
    <t>C.</t>
  </si>
  <si>
    <t>D.</t>
  </si>
  <si>
    <t>Nonprofit</t>
  </si>
  <si>
    <t>For profit</t>
  </si>
  <si>
    <t>E.</t>
  </si>
  <si>
    <t>F.</t>
  </si>
  <si>
    <t>G.</t>
  </si>
  <si>
    <t>H.</t>
  </si>
  <si>
    <t>I.</t>
  </si>
  <si>
    <t>J.</t>
  </si>
  <si>
    <t>K.</t>
  </si>
  <si>
    <t>SECTION V</t>
  </si>
  <si>
    <t>THE DEVELOPMENT TEAM</t>
  </si>
  <si>
    <t>Developer:</t>
  </si>
  <si>
    <t>Owner:</t>
  </si>
  <si>
    <t>Architect:</t>
  </si>
  <si>
    <t>General Contractor:</t>
  </si>
  <si>
    <t>Property Management Company</t>
  </si>
  <si>
    <t>SECTION VI</t>
  </si>
  <si>
    <t>HOUSING NEED AND DEMAND</t>
  </si>
  <si>
    <t>Census Place:</t>
  </si>
  <si>
    <t>% of families at or below the poverty level:</t>
  </si>
  <si>
    <t>%</t>
  </si>
  <si>
    <t>% of RENTER households in the Very Low-Income group:</t>
  </si>
  <si>
    <t>(Source: http://socds.huduser.org)</t>
  </si>
  <si>
    <t>City</t>
  </si>
  <si>
    <t>(include resident manager's unit)</t>
  </si>
  <si>
    <t>Total number of units to be constructed. (listed in Section II-B)</t>
  </si>
  <si>
    <r>
      <t xml:space="preserve">Census Information. </t>
    </r>
    <r>
      <rPr>
        <sz val="11"/>
        <rFont val="Times New Roman"/>
        <family val="1"/>
      </rPr>
      <t>Provide the information requested below as reported in the most recent U.S. Census.</t>
    </r>
  </si>
  <si>
    <t>What is the land use designation for the site and surrounding neighborhood contained within the local jurisdiction’s general plan?</t>
  </si>
  <si>
    <t>What are the uses of immediately adjacent properties?</t>
  </si>
  <si>
    <r>
      <t xml:space="preserve">Check below and include evidence of site control. Label as </t>
    </r>
    <r>
      <rPr>
        <b/>
        <sz val="11"/>
        <color indexed="12"/>
        <rFont val="Times New Roman"/>
        <family val="1"/>
      </rPr>
      <t>Attachment 23 - "Evidence of Site Control.”</t>
    </r>
  </si>
  <si>
    <t>List Below All Projected Sources Required To Complete Construction</t>
  </si>
  <si>
    <t>List Below All Projected Sources of Funds, Including Grants, Land Donations, deferred fees, owner equity, etc.</t>
  </si>
  <si>
    <t>SECTION XVII</t>
  </si>
  <si>
    <t>PROJECT EVALUATION</t>
  </si>
  <si>
    <t>AHP</t>
  </si>
  <si>
    <t>% of RENTER households in the 0-30% income group with any housing problem: (cost burden greater than 30% of its income and/or overcrowding and/or without complete kitchen or plumbing facilities)</t>
  </si>
  <si>
    <t xml:space="preserve">4) </t>
  </si>
  <si>
    <t>% of OWNER households in the Very Low-Income group:</t>
  </si>
  <si>
    <t>Current vacancy rates for rental housing in the market area:</t>
  </si>
  <si>
    <t>Current vacancy rates for ownership housing in the market area:</t>
  </si>
  <si>
    <t>Current median rent in the market area:</t>
  </si>
  <si>
    <t>Current median sales price in the market area:</t>
  </si>
  <si>
    <t xml:space="preserve">5) </t>
  </si>
  <si>
    <t xml:space="preserve">6) </t>
  </si>
  <si>
    <t>SECTION VII</t>
  </si>
  <si>
    <t>THE PROJECT</t>
  </si>
  <si>
    <t>Type of Project Proposed</t>
  </si>
  <si>
    <t>Rehabilitation</t>
  </si>
  <si>
    <t>Acquisition/New Construction</t>
  </si>
  <si>
    <t>Acquisition/Rehabilitation</t>
  </si>
  <si>
    <t>Rehabilitation and Acquisition/Rehabilitation Projects</t>
  </si>
  <si>
    <t>Current Use:</t>
  </si>
  <si>
    <t>Site, Land, Building and Unit Information</t>
  </si>
  <si>
    <t>APN(s):</t>
  </si>
  <si>
    <t>Major Cross Streets:</t>
  </si>
  <si>
    <t>acres</t>
  </si>
  <si>
    <t>square feet</t>
  </si>
  <si>
    <t>Total Number of Buildings:</t>
  </si>
  <si>
    <t>Residential</t>
  </si>
  <si>
    <t>Community</t>
  </si>
  <si>
    <t>Family</t>
  </si>
  <si>
    <t>Senior</t>
  </si>
  <si>
    <t>Total #</t>
  </si>
  <si>
    <t>Area</t>
  </si>
  <si>
    <t>Mix:</t>
  </si>
  <si>
    <t>Efficiency</t>
  </si>
  <si>
    <t>sq.ft.</t>
  </si>
  <si>
    <t>One Bedroom</t>
  </si>
  <si>
    <t>Two Bedroom</t>
  </si>
  <si>
    <t>Three Bedroom</t>
  </si>
  <si>
    <t>Four Bedroom</t>
  </si>
  <si>
    <t xml:space="preserve">Manager's Unit </t>
  </si>
  <si>
    <t>Total number of units (from Section II-B).</t>
  </si>
  <si>
    <t>Total community room square footage</t>
  </si>
  <si>
    <t>Total common space square footage (including manager’s unit)</t>
  </si>
  <si>
    <t>Total square footage of all project structures</t>
  </si>
  <si>
    <t>Sustainable building methods used:</t>
  </si>
  <si>
    <t>Provide vented kitchen range hoods to the exterior of the bldg in at least 80% of the units.</t>
  </si>
  <si>
    <t>Provide hard wiring for computers in each unit wired for telephones using CAT5e or better and a second network for television services using coaxial cable.</t>
  </si>
  <si>
    <t>Utilize materials that will increase energy efficiency by at least 15% (or 25% for rehabilitation project) above the Title 24 energy standards.</t>
  </si>
  <si>
    <t>Use of natural gas for space heating.</t>
  </si>
  <si>
    <t>Use of fluorescent light fixtures for at least 75% of light fixtures or compatible energy-lighting for the project’s total lighting throughout compliance period.</t>
  </si>
  <si>
    <t>Use of either of the following water conserving technologies: a) Flow restrictors on kitchen (2 gallons per minute) and bathroom toilets (1.5 gallons per minute) or b) dual flush toilets.</t>
  </si>
  <si>
    <t xml:space="preserve">7) </t>
  </si>
  <si>
    <t xml:space="preserve">8) </t>
  </si>
  <si>
    <t>Proposed length of affordability.</t>
  </si>
  <si>
    <t>Years</t>
  </si>
  <si>
    <t xml:space="preserve">9) </t>
  </si>
  <si>
    <t>SECTION VIII</t>
  </si>
  <si>
    <t>LOCAL APPROVALS &amp; DEVELOPMENT TIMETABLE</t>
  </si>
  <si>
    <t>Local Approvals Required</t>
  </si>
  <si>
    <t>Actual Approval Date</t>
  </si>
  <si>
    <t>Estimated Approval Date</t>
  </si>
  <si>
    <t>Negative Declaration under CEQA</t>
  </si>
  <si>
    <t>General Plan Amendment</t>
  </si>
  <si>
    <t>Article 34 of State Constitution</t>
  </si>
  <si>
    <t xml:space="preserve">Site Plan </t>
  </si>
  <si>
    <t>Design Review</t>
  </si>
  <si>
    <t>Conditional Use Permit</t>
  </si>
  <si>
    <t>Variance Approval</t>
  </si>
  <si>
    <t>Zone Change</t>
  </si>
  <si>
    <t>Zoning Designation</t>
  </si>
  <si>
    <t>Current Zoning Designation</t>
  </si>
  <si>
    <r>
      <t xml:space="preserve">Submit evidence of all commitments and label as </t>
    </r>
    <r>
      <rPr>
        <b/>
        <sz val="11"/>
        <color indexed="12"/>
        <rFont val="Times New Roman"/>
        <family val="1"/>
      </rPr>
      <t>Attachment 25 - “Letters Of Support From Construction Funding Sources.”</t>
    </r>
    <r>
      <rPr>
        <sz val="11"/>
        <rFont val="Times New Roman"/>
        <family val="1"/>
      </rPr>
      <t xml:space="preserve"> The commitment letters shall show all terms and conditions.</t>
    </r>
  </si>
  <si>
    <r>
      <t xml:space="preserve">Provide evidence of community support. Label as </t>
    </r>
    <r>
      <rPr>
        <b/>
        <sz val="11"/>
        <color indexed="12"/>
        <rFont val="Times New Roman"/>
        <family val="1"/>
      </rPr>
      <t>Attachment 24 - “Evidence of Community Support."</t>
    </r>
  </si>
  <si>
    <r>
      <t xml:space="preserve">Provide a Flood Insurance Rate Map (FIRM) printout. Outline project site on map. Provide a printout of map panel (typically bottom right corner) showing panel number. Label as </t>
    </r>
    <r>
      <rPr>
        <b/>
        <sz val="11"/>
        <color indexed="12"/>
        <rFont val="Times New Roman"/>
        <family val="1"/>
      </rPr>
      <t>Attachment 22 - “FEMA Flood Insurance Rate Map.”</t>
    </r>
  </si>
  <si>
    <r>
      <t xml:space="preserve">If yes, describe their number, condition, occupancy, and proposed course of action.
Include all information and label as </t>
    </r>
    <r>
      <rPr>
        <b/>
        <sz val="11"/>
        <color indexed="12"/>
        <rFont val="Times New Roman"/>
        <family val="1"/>
      </rPr>
      <t>Attachment 20 - “Existing Structures.”</t>
    </r>
  </si>
  <si>
    <r>
      <t xml:space="preserve">Proposed sales price and how were these determined (For non-rental projects only). Label as </t>
    </r>
    <r>
      <rPr>
        <b/>
        <sz val="11"/>
        <color indexed="12"/>
        <rFont val="Times New Roman"/>
        <family val="1"/>
      </rPr>
      <t>Attachment 17 - “Proposed Sale Price.”</t>
    </r>
  </si>
  <si>
    <r>
      <t xml:space="preserve">Submit site and unit layout and elevation in 8 1/2 x 11 paper. Include a narrative on development and unit amenities. Describe sustainable building methods and energy efficient systems proposed. Label section as </t>
    </r>
    <r>
      <rPr>
        <b/>
        <sz val="11"/>
        <color indexed="12"/>
        <rFont val="Times New Roman"/>
        <family val="1"/>
      </rPr>
      <t>Attachment 15 - “Architectural Layout and Project Amenities."</t>
    </r>
  </si>
  <si>
    <r>
      <t xml:space="preserve">The rehabilitation and/or the income and rent restrictions will cause the relocation of existing tenants. Applicants must submit an explanation of relocation requirements, a detailed Relocation Plan including a budget with an identified funding source, and submit all information and label as </t>
    </r>
    <r>
      <rPr>
        <b/>
        <sz val="11"/>
        <color indexed="12"/>
        <rFont val="Times New Roman"/>
        <family val="1"/>
      </rPr>
      <t>Attachment 13 - “Relocation Plan.”</t>
    </r>
  </si>
  <si>
    <t>Proposed Zoning Designation</t>
  </si>
  <si>
    <t>Land Use Designation</t>
  </si>
  <si>
    <t>North</t>
  </si>
  <si>
    <t>South</t>
  </si>
  <si>
    <t>West</t>
  </si>
  <si>
    <t>East</t>
  </si>
  <si>
    <t>Appraisal Completed</t>
  </si>
  <si>
    <t>Yes</t>
  </si>
  <si>
    <t>No</t>
  </si>
  <si>
    <t>Value:</t>
  </si>
  <si>
    <t>Existing Structures</t>
  </si>
  <si>
    <t>Are there existing structures on the site?</t>
  </si>
  <si>
    <t>Environmental Considerations</t>
  </si>
  <si>
    <t>Environmental Assessments</t>
  </si>
  <si>
    <t>Phase One Environmental Site Assessment:</t>
  </si>
  <si>
    <t>Date of Report</t>
  </si>
  <si>
    <t>Phase One Archaeological/Cultural Resources Assessment Survey:</t>
  </si>
  <si>
    <t xml:space="preserve">Soil Reports Completed: </t>
  </si>
  <si>
    <t>Topography</t>
  </si>
  <si>
    <t>What is the site topography?</t>
  </si>
  <si>
    <t>Floodplain</t>
  </si>
  <si>
    <t>Is the site in a floodplain?</t>
  </si>
  <si>
    <t>Useful resource links below:</t>
  </si>
  <si>
    <t>FEMA Map Service Center</t>
  </si>
  <si>
    <t>Riverside Land Management System</t>
  </si>
  <si>
    <t>Riverside County Flood Control</t>
  </si>
  <si>
    <t>Riverside County Flood Control - Flood Determination Application</t>
  </si>
  <si>
    <t>100 Year</t>
  </si>
  <si>
    <t>500 Year</t>
  </si>
  <si>
    <t>Development Timetable</t>
  </si>
  <si>
    <t>Actual (A)  or Scheduled (S)</t>
  </si>
  <si>
    <t>Month</t>
  </si>
  <si>
    <t>Year</t>
  </si>
  <si>
    <t>A/S</t>
  </si>
  <si>
    <t>SITE</t>
  </si>
  <si>
    <t>Environmental Review Completed</t>
  </si>
  <si>
    <t>Site Acquired</t>
  </si>
  <si>
    <t>LOCAL PERMITS</t>
  </si>
  <si>
    <t>Variance</t>
  </si>
  <si>
    <t>Site Plan Review</t>
  </si>
  <si>
    <t>Grading Permit</t>
  </si>
  <si>
    <t>Building Permit</t>
  </si>
  <si>
    <t>CONSTRUCTION FINANCING</t>
  </si>
  <si>
    <t>Loan Application</t>
  </si>
  <si>
    <t>Enforceable Commitment</t>
  </si>
  <si>
    <t>Closing and Disbursement</t>
  </si>
  <si>
    <t>PERMANENT FINANCING</t>
  </si>
  <si>
    <t>OTHER LOANS AND GRANTS</t>
  </si>
  <si>
    <t xml:space="preserve">Type and Source: </t>
  </si>
  <si>
    <t>Application</t>
  </si>
  <si>
    <t>Closing or Award</t>
  </si>
  <si>
    <t>Construction Completion</t>
  </si>
  <si>
    <t>Placed In Service</t>
  </si>
  <si>
    <t>SECTION IX</t>
  </si>
  <si>
    <t>SITE CONTROL</t>
  </si>
  <si>
    <t>Exp. Date</t>
  </si>
  <si>
    <t>Executed option contract to purchase or lease the site.</t>
  </si>
  <si>
    <t>A contract for sale or Other Enforceable Agreement for the Acquisition of the Property.</t>
  </si>
  <si>
    <t>Long-term leasehold.</t>
  </si>
  <si>
    <t>A Deed listing your organization as the owner and a copy of title policy.</t>
  </si>
  <si>
    <t>SECTION X</t>
  </si>
  <si>
    <t>COMMUNITY SUPPORT</t>
  </si>
  <si>
    <t>SECTION XI</t>
  </si>
  <si>
    <t xml:space="preserve">PROJECT FINANCING </t>
  </si>
  <si>
    <t>(ALL SOURCES OF FUNDS - BOTH PRIVATE AND PUBLIC)</t>
  </si>
  <si>
    <t>Construction Financing</t>
  </si>
  <si>
    <t>Term in Months</t>
  </si>
  <si>
    <t>Interest Rate (%)</t>
  </si>
  <si>
    <t>Amount of Funds</t>
  </si>
  <si>
    <t>Total Funds For Construction</t>
  </si>
  <si>
    <t>Lender/Source</t>
  </si>
  <si>
    <t>Contact Name</t>
  </si>
  <si>
    <t>Street Address</t>
  </si>
  <si>
    <t>City, State, Zip</t>
  </si>
  <si>
    <t>Phone/Email</t>
  </si>
  <si>
    <t>Type of Financing</t>
  </si>
  <si>
    <t>Committed</t>
  </si>
  <si>
    <t>Permanent Financing</t>
  </si>
  <si>
    <t>Total Permanent Financing</t>
  </si>
  <si>
    <t>Total Tax Credit Equity</t>
  </si>
  <si>
    <t>Total Sources of Project Funds</t>
  </si>
  <si>
    <t>SECTION XII</t>
  </si>
  <si>
    <t xml:space="preserve">USES OF FUNDS </t>
  </si>
  <si>
    <t>Financing Plan and Proforma</t>
  </si>
  <si>
    <t>Income Information</t>
  </si>
  <si>
    <t>Rental Subsidy Income/Operating Subsidy, if any.</t>
  </si>
  <si>
    <t xml:space="preserve">Number of units receiving assistance </t>
  </si>
  <si>
    <t xml:space="preserve">Length of contract (years) </t>
  </si>
  <si>
    <t xml:space="preserve">Expiration date of contract </t>
  </si>
  <si>
    <t>Total Projected Annual Rental Subsidy</t>
  </si>
  <si>
    <t>Monthly Resident Utility Allowance by Unit Size</t>
  </si>
  <si>
    <t>SECTION XIII</t>
  </si>
  <si>
    <t>SUBSIDIES</t>
  </si>
  <si>
    <t>Loan and Grant Subsidies</t>
  </si>
  <si>
    <t>Check all that apply.</t>
  </si>
  <si>
    <t>Description of Subsidy</t>
  </si>
  <si>
    <t>Loan</t>
  </si>
  <si>
    <t>Grant</t>
  </si>
  <si>
    <t>Amount</t>
  </si>
  <si>
    <t>Purpose</t>
  </si>
  <si>
    <t>HOME</t>
  </si>
  <si>
    <t>CDBG</t>
  </si>
  <si>
    <t>State</t>
  </si>
  <si>
    <t>Local</t>
  </si>
  <si>
    <t>Private</t>
  </si>
  <si>
    <t>Rent Subsidy Anticipated</t>
  </si>
  <si>
    <t>Percent of units affected, any rental subsidy expected to be available to the project.</t>
  </si>
  <si>
    <t>Specify Source</t>
  </si>
  <si>
    <t>Total Subsidy</t>
  </si>
  <si>
    <t>Approval Date</t>
  </si>
  <si>
    <t>Annual Subsidy</t>
  </si>
  <si>
    <t>Subsidized Units</t>
  </si>
  <si>
    <t>Term</t>
  </si>
  <si>
    <t>Pre-Existing Subsidies</t>
  </si>
  <si>
    <t>(Rehab and Acquisition/Rehab Only)</t>
  </si>
  <si>
    <t>Indicate the subsidy amount for any of the following currently utilized by the project.</t>
  </si>
  <si>
    <t>HUD Sections 8</t>
  </si>
  <si>
    <t>Will the subsidy continue?</t>
  </si>
  <si>
    <t>SECTION XIV</t>
  </si>
  <si>
    <t>MANAGEMENT PLAN</t>
  </si>
  <si>
    <t>SECTION XV</t>
  </si>
  <si>
    <t>SECTION XVI</t>
  </si>
  <si>
    <r>
      <t>C.</t>
    </r>
    <r>
      <rPr>
        <b/>
        <sz val="12"/>
        <rFont val="Times New Roman"/>
        <family val="1"/>
      </rPr>
      <t/>
    </r>
  </si>
  <si>
    <r>
      <t>Seniors</t>
    </r>
    <r>
      <rPr>
        <u/>
        <sz val="12"/>
        <rFont val="Times New Roman"/>
        <family val="1"/>
      </rPr>
      <t/>
    </r>
  </si>
  <si>
    <t xml:space="preserve">Land Cost or Value </t>
  </si>
  <si>
    <t xml:space="preserve">Legal/Broker Fees </t>
  </si>
  <si>
    <t xml:space="preserve">Subtotal Land Cost or Value </t>
  </si>
  <si>
    <t xml:space="preserve">Demolition </t>
  </si>
  <si>
    <t xml:space="preserve">Off-Site Improvements </t>
  </si>
  <si>
    <t xml:space="preserve">Total Acquisition Cost </t>
  </si>
  <si>
    <t xml:space="preserve">Off-Site Work </t>
  </si>
  <si>
    <t xml:space="preserve">Structures </t>
  </si>
  <si>
    <t xml:space="preserve">General Requirements </t>
  </si>
  <si>
    <t xml:space="preserve">Contractor Overhead </t>
  </si>
  <si>
    <t xml:space="preserve">Contractor Profit </t>
  </si>
  <si>
    <t xml:space="preserve">General Liability Insurance </t>
  </si>
  <si>
    <t xml:space="preserve">Total Rehabilitation Costs </t>
  </si>
  <si>
    <t xml:space="preserve">Total New Construction Costs </t>
  </si>
  <si>
    <t xml:space="preserve">Design </t>
  </si>
  <si>
    <t xml:space="preserve">Supervision </t>
  </si>
  <si>
    <t xml:space="preserve">Subtotal Architectural Costs </t>
  </si>
  <si>
    <t xml:space="preserve">Survey &amp; engineering </t>
  </si>
  <si>
    <t xml:space="preserve">Total Architectural &amp; Engineering </t>
  </si>
  <si>
    <t xml:space="preserve">Const. Loan Interest (    %,  ___mos) </t>
  </si>
  <si>
    <t xml:space="preserve">Credit Enhance. &amp; Application Fee </t>
  </si>
  <si>
    <t xml:space="preserve">Taxes </t>
  </si>
  <si>
    <t xml:space="preserve">Insurance </t>
  </si>
  <si>
    <t xml:space="preserve">Title and Recording </t>
  </si>
  <si>
    <t xml:space="preserve">Total Const. Interest &amp; Fees </t>
  </si>
  <si>
    <t xml:space="preserve">Total Constr. Contingency </t>
  </si>
  <si>
    <t xml:space="preserve">Loan Origination Fee </t>
  </si>
  <si>
    <t xml:space="preserve">Credit Enhance. &amp; App. Fee </t>
  </si>
  <si>
    <t xml:space="preserve">Other______________________ </t>
  </si>
  <si>
    <t xml:space="preserve">Total Permanent Financing Costs </t>
  </si>
  <si>
    <t xml:space="preserve">Lender Legal Pd. by Applicant </t>
  </si>
  <si>
    <t xml:space="preserve">Other (Specify)_______________ </t>
  </si>
  <si>
    <t xml:space="preserve">Total Legal Fees </t>
  </si>
  <si>
    <t xml:space="preserve">Rent Reserves </t>
  </si>
  <si>
    <t xml:space="preserve">Appraisal costs </t>
  </si>
  <si>
    <t xml:space="preserve">TCAC App/Alloc/Monitor Fees </t>
  </si>
  <si>
    <t xml:space="preserve">Environmental Audit </t>
  </si>
  <si>
    <t xml:space="preserve">Permit Processing Fees </t>
  </si>
  <si>
    <t xml:space="preserve">Marketing </t>
  </si>
  <si>
    <t xml:space="preserve">Relocation Expenses </t>
  </si>
  <si>
    <t xml:space="preserve">Furnishings </t>
  </si>
  <si>
    <t xml:space="preserve">Market Study </t>
  </si>
  <si>
    <t xml:space="preserve">Total Other Costs </t>
  </si>
  <si>
    <t xml:space="preserve">Subtotal Project Cost </t>
  </si>
  <si>
    <t xml:space="preserve">Total Developer Costs </t>
  </si>
  <si>
    <t xml:space="preserve">TOTAL PROJECT COST </t>
  </si>
  <si>
    <t>NOTE: Make full disclosure.  Add extra sheets (signed) if needed.  If you have no previous projects write by your name - "No prior experience”.</t>
  </si>
  <si>
    <t xml:space="preserve">             If there have been no occurrences of sales, foreclosure, write "none" in column 4.</t>
  </si>
  <si>
    <t xml:space="preserve">4)  </t>
  </si>
  <si>
    <t xml:space="preserve">Role and Interest: </t>
  </si>
  <si>
    <t>Sales, Foreclosures, Defaults, and Noncompliance:</t>
  </si>
  <si>
    <t>Year Participation</t>
  </si>
  <si>
    <t>Began:</t>
  </si>
  <si>
    <t>Ended:</t>
  </si>
  <si>
    <t xml:space="preserve">          </t>
  </si>
  <si>
    <t>(A) RDA Projects</t>
  </si>
  <si>
    <t>(B) Other Government-Assisted</t>
  </si>
  <si>
    <t>(C) Nongovernment- Assisted Projects</t>
  </si>
  <si>
    <t>     </t>
  </si>
  <si>
    <t xml:space="preserve">        </t>
  </si>
  <si>
    <t>PROJECT:</t>
  </si>
  <si>
    <t>  </t>
  </si>
  <si>
    <t>LOCATION:</t>
  </si>
  <si>
    <t>Role and Interest:     </t>
  </si>
  <si>
    <t>RDA:</t>
  </si>
  <si>
    <t>Began:     </t>
  </si>
  <si>
    <t>HOME:</t>
  </si>
  <si>
    <t>Ended:     </t>
  </si>
  <si>
    <t>TDC:</t>
  </si>
  <si>
    <t xml:space="preserve">Reference Name, address, </t>
  </si>
  <si>
    <t>TOTAL UNITS:</t>
  </si>
  <si>
    <r>
      <t>Signature(s):</t>
    </r>
    <r>
      <rPr>
        <u/>
        <sz val="10"/>
        <rFont val="Times New Roman"/>
        <family val="1"/>
      </rPr>
      <t xml:space="preserve"> </t>
    </r>
  </si>
  <si>
    <t>EXHIBIT C</t>
  </si>
  <si>
    <t>(Sample Resolution)</t>
  </si>
  <si>
    <t>Resolution No.________</t>
  </si>
  <si>
    <t>The Governing Board of</t>
  </si>
  <si>
    <t>(Title of Local Jurisdiction or non-profit organization)</t>
  </si>
  <si>
    <t>WHEREAS,</t>
  </si>
  <si>
    <t>IT IS NOW THEREFORE RESOLVED THAT:</t>
  </si>
  <si>
    <t>1)</t>
  </si>
  <si>
    <t>located in</t>
  </si>
  <si>
    <t>(program location).</t>
  </si>
  <si>
    <t>2)</t>
  </si>
  <si>
    <t>3)</t>
  </si>
  <si>
    <t>VOTE:</t>
  </si>
  <si>
    <t>ABSTAIN:</t>
  </si>
  <si>
    <r>
      <t xml:space="preserve">PASSED AND ADOPTED THIS </t>
    </r>
    <r>
      <rPr>
        <u/>
        <sz val="11"/>
        <rFont val="Times New Roman"/>
        <family val="1"/>
      </rPr>
      <t xml:space="preserve">          </t>
    </r>
    <r>
      <rPr>
        <sz val="11"/>
        <rFont val="Times New Roman"/>
        <family val="1"/>
      </rPr>
      <t xml:space="preserve">DAY OF </t>
    </r>
    <r>
      <rPr>
        <u/>
        <sz val="11"/>
        <rFont val="Times New Roman"/>
        <family val="1"/>
      </rPr>
      <t xml:space="preserve">                 </t>
    </r>
    <r>
      <rPr>
        <sz val="11"/>
        <rFont val="Times New Roman"/>
        <family val="1"/>
      </rPr>
      <t>, 20__, BY THE FOLLOWING</t>
    </r>
  </si>
  <si>
    <r>
      <t xml:space="preserve">AYES:  </t>
    </r>
    <r>
      <rPr>
        <u/>
        <sz val="12"/>
        <rFont val="Times New Roman"/>
        <family val="1"/>
      </rPr>
      <t xml:space="preserve">          </t>
    </r>
  </si>
  <si>
    <r>
      <t xml:space="preserve">NAYS: </t>
    </r>
    <r>
      <rPr>
        <u/>
        <sz val="12"/>
        <rFont val="Times New Roman"/>
        <family val="1"/>
      </rPr>
      <t xml:space="preserve">          </t>
    </r>
    <r>
      <rPr>
        <sz val="12"/>
        <rFont val="Times New Roman"/>
        <family val="1"/>
      </rPr>
      <t xml:space="preserve"> </t>
    </r>
  </si>
  <si>
    <r>
      <t xml:space="preserve">ABSENT:  </t>
    </r>
    <r>
      <rPr>
        <u/>
        <sz val="12"/>
        <rFont val="Times New Roman"/>
        <family val="1"/>
      </rPr>
      <t xml:space="preserve">          </t>
    </r>
  </si>
  <si>
    <t>The undersigned __________________________________________(Title of Officer) of the _____________________________________ (Name of Applicant)  therefore named does hereby attest and certify that the foregoing is a true and full copy of a resolution of the Governing Board adopted at a duly convened meeting on the date above-mentioned, which has not been altered, amended or repealed.</t>
  </si>
  <si>
    <t>Housing support services for special needs groups will be provided.</t>
  </si>
  <si>
    <t>Mobile Home Park</t>
  </si>
  <si>
    <t>Total New Construction Cost</t>
  </si>
  <si>
    <t>List all existing/planned affordable housing developments in the market area by identifying name and location, type of affordable project, existing or proposed, distance from project, population served, # of bedroom size, rent by unit size, and project amenities.</t>
  </si>
  <si>
    <t>Use of energy efficient appliances with the Energy Star rating (or equivalent) for all appliances, including refrigerators, dishwashers, washers and dryers (whether in units or in community laundry facilities), heating and cooling systems, including furnaces, and air conditioners that will be used in the development.</t>
  </si>
  <si>
    <t>EXHIBIT D - LIST OF PREVIOUS HOUSING PROJECTS FOR THE PAST 5 YEARS</t>
  </si>
  <si>
    <t>(Name of Applicant)</t>
  </si>
  <si>
    <t xml:space="preserve">If the application for funding is approved, </t>
  </si>
  <si>
    <t>authorizes</t>
  </si>
  <si>
    <t xml:space="preserve">(office or position titles of authorized person or persons) to execute in the name of </t>
  </si>
  <si>
    <t>NOTE:    This is intended to be a model resolution authorizing submittal of an application to the County.  Applicants may use their own format if it contains all of the authorizations contained in this model.</t>
  </si>
  <si>
    <t>HEREBY, AUTHORIZES THE SUBMITTAL OF AN APPLICATION TO THE ECONOMIC DEVELOPMENT AGENCY FOR THE COUNTY OF RIVERSIDE FOR HOME INVESTMENT PARTNERSHIPS ("HOME") PROGRAM FUNDS; THE EXECUTION OF A STANDARD AGREEMENT IF SELECTED FOR SUCH FUNDING AND ANY AMENDMENTS THERETO; AND ANY RELATED DOCUMENTS NECESSARY TO PARTICIPATE IN THE HOME PROGRAM.</t>
  </si>
  <si>
    <t>Placed-in-Service:</t>
  </si>
  <si>
    <t>Self Help/Coop</t>
  </si>
  <si>
    <t>Special Needs</t>
  </si>
  <si>
    <t>Single Family</t>
  </si>
  <si>
    <t>A.  Development Budget</t>
  </si>
  <si>
    <t>TOTAL PROJECT COST</t>
  </si>
  <si>
    <t>General Requirements</t>
  </si>
  <si>
    <t xml:space="preserve"> </t>
  </si>
  <si>
    <t>Insurance</t>
  </si>
  <si>
    <t xml:space="preserve">Origination Fee </t>
  </si>
  <si>
    <t>SECTION XIII.     USES OF FUNDS</t>
  </si>
  <si>
    <t xml:space="preserve">Total Reserves </t>
  </si>
  <si>
    <t>Total Other Sources of Permanent Financing</t>
  </si>
  <si>
    <t>Project Name:</t>
  </si>
  <si>
    <t>Total Number of Units</t>
  </si>
  <si>
    <t>Rental Income</t>
  </si>
  <si>
    <t>Year 1</t>
  </si>
  <si>
    <t>Net Rent</t>
  </si>
  <si>
    <t>Total Rental Income</t>
  </si>
  <si>
    <t>Income</t>
  </si>
  <si>
    <t>Other Income</t>
  </si>
  <si>
    <t>/un/mo</t>
  </si>
  <si>
    <t>Units</t>
  </si>
  <si>
    <t>Increase</t>
  </si>
  <si>
    <t xml:space="preserve">   Laundry Facilities</t>
  </si>
  <si>
    <t xml:space="preserve">   Vending Machines</t>
  </si>
  <si>
    <t xml:space="preserve">  Other - Specify</t>
  </si>
  <si>
    <t>Total Other Income</t>
  </si>
  <si>
    <t>Total Potential Gross Income</t>
  </si>
  <si>
    <t>Less Vacancy Allowance</t>
  </si>
  <si>
    <t>Expenses</t>
  </si>
  <si>
    <t xml:space="preserve">   General Adminstrative</t>
  </si>
  <si>
    <t xml:space="preserve">       Advertising</t>
  </si>
  <si>
    <t xml:space="preserve">       Legal</t>
  </si>
  <si>
    <t xml:space="preserve">       Accounting/audit</t>
  </si>
  <si>
    <t xml:space="preserve">      Security</t>
  </si>
  <si>
    <t xml:space="preserve">      Other</t>
  </si>
  <si>
    <t xml:space="preserve">      Total Administrative</t>
  </si>
  <si>
    <t>Utilities</t>
  </si>
  <si>
    <t xml:space="preserve">      Fuel</t>
  </si>
  <si>
    <t xml:space="preserve">      Gas</t>
  </si>
  <si>
    <t xml:space="preserve">      Electricity</t>
  </si>
  <si>
    <t xml:space="preserve">      Water/Sewer</t>
  </si>
  <si>
    <t xml:space="preserve">Payroll/Payroll Taxes </t>
  </si>
  <si>
    <t xml:space="preserve">      On-Site Manager</t>
  </si>
  <si>
    <t xml:space="preserve">      Maintenance Person</t>
  </si>
  <si>
    <t xml:space="preserve">      Payroll Taxes</t>
  </si>
  <si>
    <t xml:space="preserve">      Total Payroll</t>
  </si>
  <si>
    <t>Maintenance</t>
  </si>
  <si>
    <t xml:space="preserve">      Painting</t>
  </si>
  <si>
    <t xml:space="preserve">      Repair</t>
  </si>
  <si>
    <t xml:space="preserve">      Trash Removal</t>
  </si>
  <si>
    <t xml:space="preserve">      Exterminating</t>
  </si>
  <si>
    <t xml:space="preserve">      Grounds</t>
  </si>
  <si>
    <t xml:space="preserve">      Elevator</t>
  </si>
  <si>
    <t xml:space="preserve">      Supplies</t>
  </si>
  <si>
    <t xml:space="preserve">      Total Maintenance</t>
  </si>
  <si>
    <t>Total Expenses</t>
  </si>
  <si>
    <t>Replacement Reserve</t>
  </si>
  <si>
    <t xml:space="preserve">Operating Reserve </t>
  </si>
  <si>
    <t>Total Operating Expenses</t>
  </si>
  <si>
    <t>Net Operating Income (NOI)</t>
  </si>
  <si>
    <t>Year 2</t>
  </si>
  <si>
    <t xml:space="preserve">      Total Utilities</t>
  </si>
  <si>
    <t xml:space="preserve">      Management Fee</t>
  </si>
  <si>
    <t xml:space="preserve">      Insurance</t>
  </si>
  <si>
    <t xml:space="preserve">      Real Estate Taxes</t>
  </si>
  <si>
    <t xml:space="preserve">      Total Service Amenities Budget</t>
  </si>
  <si>
    <t>Year 3</t>
  </si>
  <si>
    <t>Year 4</t>
  </si>
  <si>
    <t>Year 5</t>
  </si>
  <si>
    <t>Year 6</t>
  </si>
  <si>
    <t>Total # units:</t>
  </si>
  <si>
    <t>Total Sq.Ft:</t>
  </si>
  <si>
    <t>Cost/SF</t>
  </si>
  <si>
    <t>A. Land Cost/Acquisition</t>
  </si>
  <si>
    <t>B. Rehabilitation</t>
  </si>
  <si>
    <t>D. Architectural Fees &amp; Eng.</t>
  </si>
  <si>
    <t xml:space="preserve">E. Const. Int.&amp; Fees </t>
  </si>
  <si>
    <t>F. Construction Contingency</t>
  </si>
  <si>
    <t>G. Permanent Financing</t>
  </si>
  <si>
    <t>H. Legal Fees</t>
  </si>
  <si>
    <t>I. Reserves</t>
  </si>
  <si>
    <t>Cost/Unit</t>
  </si>
  <si>
    <t>%Total Budget</t>
  </si>
  <si>
    <t>Annual</t>
  </si>
  <si>
    <t xml:space="preserve">Monthly </t>
  </si>
  <si>
    <t>Year 7</t>
  </si>
  <si>
    <t>Year 8</t>
  </si>
  <si>
    <t>Year 9</t>
  </si>
  <si>
    <t>Year 10</t>
  </si>
  <si>
    <t>Year 11</t>
  </si>
  <si>
    <t>Year 12</t>
  </si>
  <si>
    <t>Year 13</t>
  </si>
  <si>
    <t>Year 14</t>
  </si>
  <si>
    <t>Year 15</t>
  </si>
  <si>
    <t>Effective Gross Income (EGI)</t>
  </si>
  <si>
    <t>% EGI</t>
  </si>
  <si>
    <t>Key Assumption</t>
  </si>
  <si>
    <t>Vacancy Trend</t>
  </si>
  <si>
    <t>Other Income Trend</t>
  </si>
  <si>
    <t>Administrative Expenses Trend</t>
  </si>
  <si>
    <t>Management Fee Expenses Trend</t>
  </si>
  <si>
    <t>Utilities Expenses Trend</t>
  </si>
  <si>
    <t>Payroll Expenses Trend</t>
  </si>
  <si>
    <t>Maintenance Expenses Trend</t>
  </si>
  <si>
    <t>Insurance Expenses Trend</t>
  </si>
  <si>
    <t>Real Estate Taxes Trend</t>
  </si>
  <si>
    <t>Total Service Amenities Budget Trend</t>
  </si>
  <si>
    <t>Replacement Reserve Trend</t>
  </si>
  <si>
    <t>Operating Reserve Trend</t>
  </si>
  <si>
    <t>Acceptable Range</t>
  </si>
  <si>
    <t>Total Operating Cost Per Unit Per Month</t>
  </si>
  <si>
    <t>$40, or 5 -7% of gross rental income</t>
  </si>
  <si>
    <t>Architect &amp; Engineering</t>
  </si>
  <si>
    <t>Contingency</t>
  </si>
  <si>
    <t>Developer's Fee</t>
  </si>
  <si>
    <t>Type of Unit</t>
  </si>
  <si>
    <t>Number of Units</t>
  </si>
  <si>
    <t xml:space="preserve">    Debt Coverage Ratio for 1st Loan</t>
  </si>
  <si>
    <t xml:space="preserve">    Debt Coverage Ratio for 2nd Loan</t>
  </si>
  <si>
    <t>Available Cash Flow</t>
  </si>
  <si>
    <t xml:space="preserve">    Debt Service Per Year 2nd Loan:</t>
  </si>
  <si>
    <t xml:space="preserve">    Debt Service Per Year for 1st Loan:</t>
  </si>
  <si>
    <t>Other Income - Laundry Facilities/Yr</t>
  </si>
  <si>
    <t>Other Income - Vending Machines/Yr</t>
  </si>
  <si>
    <t>Land:</t>
  </si>
  <si>
    <t xml:space="preserve">Acres  </t>
  </si>
  <si>
    <t>No.of Bldgs:</t>
  </si>
  <si>
    <t>Underwriting Summary:</t>
  </si>
  <si>
    <t>of Hard Cost</t>
  </si>
  <si>
    <t>Construction Loan:</t>
  </si>
  <si>
    <t xml:space="preserve">   Term in months</t>
  </si>
  <si>
    <t>months</t>
  </si>
  <si>
    <t xml:space="preserve">   Interest Rate:</t>
  </si>
  <si>
    <t>Permanent Loan:</t>
  </si>
  <si>
    <t>Debt Service - Permanent</t>
  </si>
  <si>
    <t>Land Cost /unit</t>
  </si>
  <si>
    <t>Land Cost/acre</t>
  </si>
  <si>
    <t>Total Cost /Unit (exclude Land)</t>
  </si>
  <si>
    <t>Total Cost /Unit (include Land)</t>
  </si>
  <si>
    <t>Project Name &amp; City</t>
  </si>
  <si>
    <t xml:space="preserve">   Amount</t>
  </si>
  <si>
    <t xml:space="preserve">  Loan #1: Amount</t>
  </si>
  <si>
    <t xml:space="preserve">   Annual Debt Service </t>
  </si>
  <si>
    <t>1. First Loan Term:</t>
  </si>
  <si>
    <t>2. Second Loan Term:</t>
  </si>
  <si>
    <t xml:space="preserve">  Loan #2: Amount</t>
  </si>
  <si>
    <t>Monthly</t>
  </si>
  <si>
    <t xml:space="preserve"> Allowance</t>
  </si>
  <si>
    <t>Utility</t>
  </si>
  <si>
    <t>% Area</t>
  </si>
  <si>
    <t>Median</t>
  </si>
  <si>
    <t>/SF</t>
  </si>
  <si>
    <t>General Contractor O/P</t>
  </si>
  <si>
    <t>Manager</t>
  </si>
  <si>
    <t>Deferred Developer's Fee</t>
  </si>
  <si>
    <t>&lt;7.5% project cost before developer's fee</t>
  </si>
  <si>
    <t>Minimum 1.1</t>
  </si>
  <si>
    <t>Total Operating Expense as % of EGI</t>
  </si>
  <si>
    <t xml:space="preserve">   Management as % of EGI</t>
  </si>
  <si>
    <t xml:space="preserve">   Maintenance as % of EGI</t>
  </si>
  <si>
    <t xml:space="preserve">   R.E &amp; Insurance as % EGI</t>
  </si>
  <si>
    <t xml:space="preserve">   Administrative as % EGI</t>
  </si>
  <si>
    <t xml:space="preserve">   Payroll as % EGI</t>
  </si>
  <si>
    <t xml:space="preserve">   Service Amenities as % EGI</t>
  </si>
  <si>
    <t>30% to 40% of EGI</t>
  </si>
  <si>
    <t>0.6% of hard cost or $200/u/yr</t>
  </si>
  <si>
    <t xml:space="preserve">   Utilities as % of EGI</t>
  </si>
  <si>
    <t>3-7% of construction costs incl O/H/P</t>
  </si>
  <si>
    <t>5-10% construction costs incl O/H/P</t>
  </si>
  <si>
    <t>Total Hard Cost/ SF (exclude site)</t>
  </si>
  <si>
    <t>Total Hard Cost/ SF (include site)</t>
  </si>
  <si>
    <t>10% of construction costs (site+struct)</t>
  </si>
  <si>
    <t>4% of construction costs (site+struct)</t>
  </si>
  <si>
    <t>$166 - 266</t>
  </si>
  <si>
    <t>Min. 1% of Replacement Cost</t>
  </si>
  <si>
    <t xml:space="preserve">Rental Income Trend </t>
  </si>
  <si>
    <t xml:space="preserve">                                              PERMANENT SOURCES</t>
  </si>
  <si>
    <t>@</t>
  </si>
  <si>
    <t>/unit/mo</t>
  </si>
  <si>
    <t>Other Income - Specify______________</t>
  </si>
  <si>
    <t xml:space="preserve">   Management Fee Per Unit Per Month</t>
  </si>
  <si>
    <t xml:space="preserve">   Total O.Cost/U/M excl. Tx,Reserve, Service Am.</t>
  </si>
  <si>
    <t xml:space="preserve">   Property Tax</t>
  </si>
  <si>
    <t>Debt Service Coverage Ratio</t>
  </si>
  <si>
    <t>Tax Credit Equity</t>
  </si>
  <si>
    <t>Developer's Deferred Equity</t>
  </si>
  <si>
    <t xml:space="preserve">   Subtotal Equity</t>
  </si>
  <si>
    <t>Local City Funds</t>
  </si>
  <si>
    <t>Other Conventional Financing</t>
  </si>
  <si>
    <t xml:space="preserve">   Replacement Reserve/unit/yr</t>
  </si>
  <si>
    <t>Total Development Cost</t>
  </si>
  <si>
    <t>C. New Construction *</t>
  </si>
  <si>
    <t>Total Cost / SF</t>
  </si>
  <si>
    <t>Cash on Cash Return (1st Yr Cash Flow)</t>
  </si>
  <si>
    <t>2.5% to 3.5%</t>
  </si>
  <si>
    <t>(0Bd-$108,557,1Bd-$124,438,2Bd-$151,318,3Bd-$195,751,4Bd-$214,874)</t>
  </si>
  <si>
    <t>Local Impact Fees &amp; Permit/ Unit</t>
  </si>
  <si>
    <t>Number of Buildings</t>
  </si>
  <si>
    <t>Gross Land Area</t>
  </si>
  <si>
    <t>Gross S.F Building</t>
  </si>
  <si>
    <t>Acres</t>
  </si>
  <si>
    <t>S.F.</t>
  </si>
  <si>
    <t>Division</t>
  </si>
  <si>
    <t>Trade Item</t>
  </si>
  <si>
    <t>Estimated Cost</t>
  </si>
  <si>
    <t>Gross S.F Cost</t>
  </si>
  <si>
    <t>Per Unit Cost</t>
  </si>
  <si>
    <t>% of Total</t>
  </si>
  <si>
    <t>Concrete</t>
  </si>
  <si>
    <t>Masonry</t>
  </si>
  <si>
    <t>Metals</t>
  </si>
  <si>
    <t>R. Carpentry</t>
  </si>
  <si>
    <t>F. Carpentry</t>
  </si>
  <si>
    <t>Waterproofting</t>
  </si>
  <si>
    <t>Insulation</t>
  </si>
  <si>
    <t xml:space="preserve">Roofing </t>
  </si>
  <si>
    <t>Sheet Metal</t>
  </si>
  <si>
    <t>Doors</t>
  </si>
  <si>
    <t>Windows</t>
  </si>
  <si>
    <t>Glass</t>
  </si>
  <si>
    <t>Lath &amp; Plaster</t>
  </si>
  <si>
    <t>Drywall</t>
  </si>
  <si>
    <t>Tile Work</t>
  </si>
  <si>
    <t>Acoustical</t>
  </si>
  <si>
    <t>Resilient Flooring</t>
  </si>
  <si>
    <t>Painting</t>
  </si>
  <si>
    <t>Specialties</t>
  </si>
  <si>
    <t>Special Eqpt.</t>
  </si>
  <si>
    <t>Cabinets</t>
  </si>
  <si>
    <t>Appliances</t>
  </si>
  <si>
    <t>Blinds &amp; Shades</t>
  </si>
  <si>
    <t>Carpets</t>
  </si>
  <si>
    <t>Special Construc.</t>
  </si>
  <si>
    <t>Elevators</t>
  </si>
  <si>
    <t>Plumbing &amp; Hot water</t>
  </si>
  <si>
    <t>HVAC</t>
  </si>
  <si>
    <t>Electricals</t>
  </si>
  <si>
    <t>Earthwork</t>
  </si>
  <si>
    <t>Site Utilities</t>
  </si>
  <si>
    <t>Roads &amp; Walks</t>
  </si>
  <si>
    <t>Lawns &amp; Planting</t>
  </si>
  <si>
    <t>Unusual Site Condition</t>
  </si>
  <si>
    <t xml:space="preserve">  Total Land Improvements</t>
  </si>
  <si>
    <t xml:space="preserve">  Total Structures</t>
  </si>
  <si>
    <t>Contractor's Overhead</t>
  </si>
  <si>
    <t>Constractor's Profit</t>
  </si>
  <si>
    <t>Other Fees</t>
  </si>
  <si>
    <t>Bond Premium</t>
  </si>
  <si>
    <t>General Requirement</t>
  </si>
  <si>
    <t>Previous editions are obsolete</t>
  </si>
  <si>
    <t>SECTION I</t>
  </si>
  <si>
    <t>APPLICANT SUMMARY</t>
  </si>
  <si>
    <t>Name of Applicant:</t>
  </si>
  <si>
    <t>Chief Executive Officer’s Name:</t>
  </si>
  <si>
    <t>Title of Chief Executive Officer:</t>
  </si>
  <si>
    <t>City:</t>
  </si>
  <si>
    <t>Zip:</t>
  </si>
  <si>
    <t>Contact Person:</t>
  </si>
  <si>
    <t>Title:</t>
  </si>
  <si>
    <t>Phone Number:</t>
  </si>
  <si>
    <t>FAX Number:</t>
  </si>
  <si>
    <t>Email:</t>
  </si>
  <si>
    <t>Legal Status of Applicant:</t>
  </si>
  <si>
    <t>Individual</t>
  </si>
  <si>
    <t xml:space="preserve">Non-profit Developer </t>
  </si>
  <si>
    <t>For-profit Developer</t>
  </si>
  <si>
    <t>SECTION II</t>
  </si>
  <si>
    <t>GENERAL AND SUMMARY INFORMATION</t>
  </si>
  <si>
    <t>A.</t>
  </si>
  <si>
    <t>Project:</t>
  </si>
  <si>
    <t>Site Address:</t>
  </si>
  <si>
    <t>City/Community:</t>
  </si>
  <si>
    <t>Zip Code:</t>
  </si>
  <si>
    <t>Census Tract:</t>
  </si>
  <si>
    <t>Assessor’s Parcel Number(s):</t>
  </si>
  <si>
    <t>Supervisorial District:</t>
  </si>
  <si>
    <t>B.</t>
  </si>
  <si>
    <t>New Construction</t>
  </si>
  <si>
    <t>Acquisition and/or Rehabilitation</t>
  </si>
  <si>
    <t>Applicant Mailing Address:</t>
  </si>
  <si>
    <t>Applicant is the project developer and will not be part of the final ownership entity for the project.</t>
  </si>
  <si>
    <t xml:space="preserve">Applicant will be or is a general partner to an ownership entity that will be formed. </t>
  </si>
  <si>
    <r>
      <t xml:space="preserve">Past Housing Projects. </t>
    </r>
    <r>
      <rPr>
        <sz val="11"/>
        <rFont val="Times New Roman"/>
        <family val="1"/>
      </rPr>
      <t xml:space="preserve">Attach a List of Previous Housing Projects Form as shown in </t>
    </r>
    <r>
      <rPr>
        <b/>
        <u/>
        <sz val="11"/>
        <rFont val="Times New Roman"/>
        <family val="1"/>
      </rPr>
      <t>Exhibit "D"</t>
    </r>
    <r>
      <rPr>
        <sz val="11"/>
        <rFont val="Times New Roman"/>
        <family val="1"/>
      </rPr>
      <t xml:space="preserve"> for a list of projects or programs the Applicant has operated or implemented in the </t>
    </r>
    <r>
      <rPr>
        <b/>
        <u/>
        <sz val="11"/>
        <rFont val="Times New Roman"/>
        <family val="1"/>
      </rPr>
      <t>last five (5) years</t>
    </r>
    <r>
      <rPr>
        <sz val="11"/>
        <rFont val="Times New Roman"/>
        <family val="1"/>
      </rPr>
      <t xml:space="preserve">. Also include on a separate page, references that are familiar with your most recent projects, including name, agency, address, email, and phone number. Provide all the information and label as </t>
    </r>
    <r>
      <rPr>
        <b/>
        <sz val="11"/>
        <color indexed="12"/>
        <rFont val="Times New Roman"/>
        <family val="1"/>
      </rPr>
      <t>Attachment 4 - “Applicant References.”</t>
    </r>
  </si>
  <si>
    <r>
      <t xml:space="preserve">Audit Finding. </t>
    </r>
    <r>
      <rPr>
        <sz val="11"/>
        <rFont val="Times New Roman"/>
        <family val="1"/>
      </rPr>
      <t>Provide information on any audit verifications, audit findings, defaults or foreclosure experience or, if none, a statement affirming this fact and label as</t>
    </r>
    <r>
      <rPr>
        <b/>
        <sz val="11"/>
        <rFont val="Times New Roman"/>
        <family val="1"/>
      </rPr>
      <t xml:space="preserve"> </t>
    </r>
    <r>
      <rPr>
        <b/>
        <sz val="11"/>
        <color indexed="12"/>
        <rFont val="Times New Roman"/>
        <family val="1"/>
      </rPr>
      <t>Attachment 5 - “Audit Findings, Foreclosure or Default.”</t>
    </r>
    <r>
      <rPr>
        <b/>
        <sz val="11"/>
        <rFont val="Times New Roman"/>
        <family val="1"/>
      </rPr>
      <t xml:space="preserve"> </t>
    </r>
    <r>
      <rPr>
        <sz val="11"/>
        <rFont val="Times New Roman"/>
        <family val="1"/>
      </rPr>
      <t>If the applicant has any unresolved audit finding, please describe the findings and provide a description of how the findings have been or will be addressed.</t>
    </r>
  </si>
  <si>
    <t>Age of Existing Structures:</t>
  </si>
  <si>
    <t>Number of Existing Buildings:</t>
  </si>
  <si>
    <t>Number of Occupied Buildings:</t>
  </si>
  <si>
    <t>Number of Existing Units:</t>
  </si>
  <si>
    <t>Number of Stories:</t>
  </si>
  <si>
    <t>Staff Name, Position, and Phone Number</t>
  </si>
  <si>
    <r>
      <t xml:space="preserve">Provide copies of all existing local approvals including conditions of approval.  These include minutes, resolutions, agreements, applicable correspondences, etc.  If processing is ongoing, please provide the name of the local staff person who is processing the project (i.e. project planner, etc.). Label as </t>
    </r>
    <r>
      <rPr>
        <b/>
        <sz val="11"/>
        <color indexed="12"/>
        <rFont val="Times New Roman"/>
        <family val="1"/>
      </rPr>
      <t>Attachment 18 - “Local Government Approvals.”</t>
    </r>
  </si>
  <si>
    <t># Units/Gross Acres</t>
  </si>
  <si>
    <t># Units/Net Acres</t>
  </si>
  <si>
    <t>Phase Two Environmental Site Assessment:</t>
  </si>
  <si>
    <t>In order to assist with this evaluation, please indicate if other governmental assistance has been, or is expected to be, made available to this project, (e.g. Low-Income Housing Tax Credits (LIHTC), federal, state or local public funds, etc.):</t>
  </si>
  <si>
    <t>MHP</t>
  </si>
  <si>
    <t>When:</t>
  </si>
  <si>
    <r>
      <t xml:space="preserve">If "Yes", Include a copy of appraisal. Label as </t>
    </r>
    <r>
      <rPr>
        <b/>
        <sz val="11"/>
        <color indexed="12"/>
        <rFont val="Times New Roman"/>
        <family val="1"/>
      </rPr>
      <t>Attachment 19 - “Appraisal.”</t>
    </r>
  </si>
  <si>
    <t>J. Other**</t>
  </si>
  <si>
    <t xml:space="preserve">Local Development Impact Fees*** </t>
  </si>
  <si>
    <r>
      <t xml:space="preserve">Submit a map pinpointing the location of the site, boundaries outlining of the Unincorporated Area or City Limits. Include plot maps showing the project's location and photographs identifying view direction (north, east, west, and south of site). Label section as </t>
    </r>
    <r>
      <rPr>
        <b/>
        <sz val="11"/>
        <color indexed="12"/>
        <rFont val="Times New Roman"/>
        <family val="1"/>
      </rPr>
      <t>Attachment 14 - "Locational Map."</t>
    </r>
  </si>
  <si>
    <t>Transp. Uniform Mitigation Fees</t>
  </si>
  <si>
    <t>PROJECT CATEGORIES</t>
  </si>
  <si>
    <t>PURCHASE LAND AND BUILDINGS</t>
  </si>
  <si>
    <t>Acquisition - Land Portion</t>
  </si>
  <si>
    <t>Acquisition - Building Portion</t>
  </si>
  <si>
    <t>SITE WORK</t>
  </si>
  <si>
    <t>On-Site Work</t>
  </si>
  <si>
    <t>REHABILITATION / CONSTRUCTION</t>
  </si>
  <si>
    <t>New Construction Costs</t>
  </si>
  <si>
    <t>Rehabilitation Costs</t>
  </si>
  <si>
    <t>Construction Contingency (      %)</t>
  </si>
  <si>
    <t>Fees and Permits</t>
  </si>
  <si>
    <t>OTHER DEPRECIABLE</t>
  </si>
  <si>
    <t>Furniture, Fixtures and Equipment</t>
  </si>
  <si>
    <t>PROFESSIONAL FEES</t>
  </si>
  <si>
    <t>Architect Fee - Design / Supervision</t>
  </si>
  <si>
    <t>Impact Fees</t>
  </si>
  <si>
    <t>Engineering</t>
  </si>
  <si>
    <t>Accounting / Real Estate Attorney</t>
  </si>
  <si>
    <t>Appraisal, Market Study, Env. Report</t>
  </si>
  <si>
    <t>Consulting, Cost Certification, etc.</t>
  </si>
  <si>
    <t>Other Contingency (     %)</t>
  </si>
  <si>
    <t>DEVELOPER'S FEES</t>
  </si>
  <si>
    <t>Developer's Fees</t>
  </si>
  <si>
    <t>General Partner Fees</t>
  </si>
  <si>
    <t>INTERIM COSTS</t>
  </si>
  <si>
    <t>Construction Interest</t>
  </si>
  <si>
    <t>Construction Loan Fee</t>
  </si>
  <si>
    <t>Permanent Loan Fees</t>
  </si>
  <si>
    <t>Tax Credit Fees</t>
  </si>
  <si>
    <t>START-UP EXPENSES</t>
  </si>
  <si>
    <t>Organizational Expense</t>
  </si>
  <si>
    <t>Marketing</t>
  </si>
  <si>
    <t>SYNDICATION COSTS</t>
  </si>
  <si>
    <t>Syndication Legal Fee</t>
  </si>
  <si>
    <t>Tax Opinions, other fees</t>
  </si>
  <si>
    <t>PROJECT RESERVES</t>
  </si>
  <si>
    <t>Operating / Vacancy / Lease Up Reserves / Maintenance / Replacement Reserves</t>
  </si>
  <si>
    <t>PROJECT COSTS</t>
  </si>
  <si>
    <t>REHAB. TAX CREDIT</t>
  </si>
  <si>
    <t>ACQUISITION CREDIT (4%)</t>
  </si>
  <si>
    <t>DEPRECIATION</t>
  </si>
  <si>
    <t>AMORTIZED COST</t>
  </si>
  <si>
    <t>LOW INCOME HOUSING TAX CREDIT (LIHTC)</t>
  </si>
  <si>
    <t>TAX CREDITS</t>
  </si>
  <si>
    <t>CONSTRUCTION CREDIT                         (4% or 9%)</t>
  </si>
  <si>
    <t>PERM. FINANCING FEES AND EXPENSES</t>
  </si>
  <si>
    <t>Use of Cool Roofs (Title 24) (Click here for more info.)</t>
  </si>
  <si>
    <t>Use Energy Star rated roofs. (Click here for more info.)</t>
  </si>
  <si>
    <r>
      <t xml:space="preserve">Indicate and list which Development Team Members have been selected and attach a resume of each consultant’s relevant experience in housing activities and qualifications for providing services for which you will contract. Furthermore, Please also demonstrate the capacity of staff that will be working on this project.  Include </t>
    </r>
    <r>
      <rPr>
        <b/>
        <u/>
        <sz val="11"/>
        <rFont val="Times New Roman"/>
        <family val="1"/>
      </rPr>
      <t>Exhibit_"B"</t>
    </r>
    <r>
      <rPr>
        <b/>
        <sz val="11"/>
        <rFont val="Times New Roman"/>
        <family val="1"/>
      </rPr>
      <t xml:space="preserve"> </t>
    </r>
    <r>
      <rPr>
        <sz val="11"/>
        <rFont val="Times New Roman"/>
        <family val="1"/>
      </rPr>
      <t xml:space="preserve">for all members of the Development Team (consultants and staff).  If the development team members have not been listed, indicate the reason why and when it will be done.  Label as </t>
    </r>
    <r>
      <rPr>
        <b/>
        <sz val="11"/>
        <color indexed="12"/>
        <rFont val="Times New Roman"/>
        <family val="1"/>
      </rPr>
      <t>Attachment 8 - “Subcontractor Qualifications.”</t>
    </r>
    <r>
      <rPr>
        <b/>
        <sz val="11"/>
        <rFont val="Times New Roman"/>
        <family val="1"/>
      </rPr>
      <t xml:space="preserve"> </t>
    </r>
    <r>
      <rPr>
        <sz val="11"/>
        <rFont val="Times New Roman"/>
        <family val="1"/>
      </rPr>
      <t xml:space="preserve"> If the members of the development team are related, please disclose and include relationship.</t>
    </r>
  </si>
  <si>
    <t>Tentative Map</t>
  </si>
  <si>
    <t>Final Map Approval*</t>
  </si>
  <si>
    <t>Final Map Recordation*</t>
  </si>
  <si>
    <t>General Notes, Comments, or additional Funding Sources and their timelines:</t>
  </si>
  <si>
    <r>
      <t>Neighborhood Amenities.</t>
    </r>
    <r>
      <rPr>
        <sz val="11"/>
        <rFont val="Times New Roman"/>
        <family val="1"/>
      </rPr>
      <t xml:space="preserve"> Provide a scaled distance map showing the existing site amenities to the development site. Amenities include public transportation, park or recreational facilities, grocery stores, public schools, senior center, clinic, pharmacy or hospital.  If applying for California Tax Credit Allocation Committee (TCAC) funds, please provide Site and Service Amenities worksheet from TCAC application with anticipated scoring assumptions.  Label this as </t>
    </r>
    <r>
      <rPr>
        <b/>
        <sz val="11"/>
        <color indexed="12"/>
        <rFont val="Times New Roman"/>
        <family val="1"/>
      </rPr>
      <t>Attachment 10 - “Neighborhood Amenities.”</t>
    </r>
  </si>
  <si>
    <r>
      <t>Service Amenities.</t>
    </r>
    <r>
      <rPr>
        <sz val="11"/>
        <rFont val="Times New Roman"/>
        <family val="1"/>
      </rPr>
      <t xml:space="preserve"> Provide narrative description for services provided on-site to tenants free of charge.  If applying for California Tax Credit Allocation Committee (TCAC) funds, please provide Site and Service Amenities worksheet with anticipated scoring assumptions.   the Label this as </t>
    </r>
    <r>
      <rPr>
        <b/>
        <sz val="11"/>
        <color indexed="12"/>
        <rFont val="Times New Roman"/>
        <family val="1"/>
      </rPr>
      <t>Attachment 11 - “Service Amenities.”</t>
    </r>
  </si>
  <si>
    <t>Use of double-pane windows and/or windows with a reflective coating.</t>
  </si>
  <si>
    <t>K. Developer Costs</t>
  </si>
  <si>
    <t xml:space="preserve">   General Administrative</t>
  </si>
  <si>
    <t>Insurance, Title, etc.</t>
  </si>
  <si>
    <t>Taxes, Performance, Premium, etc.</t>
  </si>
  <si>
    <r>
      <t>1)</t>
    </r>
    <r>
      <rPr>
        <sz val="10"/>
        <rFont val="Times New Roman"/>
        <family val="1"/>
      </rPr>
      <t xml:space="preserve"> List each Participant’s/Principal's alphabetical order, last name first.</t>
    </r>
  </si>
  <si>
    <t>List Previous Projects</t>
  </si>
  <si>
    <t>(Name, Location, Number of units in the project,</t>
  </si>
  <si>
    <t xml:space="preserve">                               Total development lost ( TDC ), and Number of units in the project)</t>
  </si>
  <si>
    <t>-make additional copy of this form, if necessary</t>
  </si>
  <si>
    <t xml:space="preserve">         Year Project:      </t>
  </si>
  <si>
    <t xml:space="preserve">     Placed-in-Service:</t>
  </si>
  <si>
    <t>#  RDA UNITS:</t>
  </si>
  <si>
    <t>phone, and e-mail:</t>
  </si>
  <si>
    <t>FEMA Flood Map Designation (Zone):</t>
  </si>
  <si>
    <r>
      <t xml:space="preserve">Construction Start </t>
    </r>
    <r>
      <rPr>
        <sz val="9"/>
        <rFont val="Times New Roman"/>
        <family val="1"/>
      </rPr>
      <t>(must start within 1-year of funidng commitment or agreement)</t>
    </r>
  </si>
  <si>
    <t>Below is the complete list of my previous projects and my participation history as a principal in rental housing projects.</t>
  </si>
  <si>
    <t>County Counsel Fees</t>
  </si>
  <si>
    <t>Riverside County Demographics</t>
  </si>
  <si>
    <t>GRAND TOTAL</t>
  </si>
  <si>
    <t>Tax Credit, Depreciation &amp; Amortized Costs Totals</t>
  </si>
  <si>
    <t>Name of General Partner(s) or Principal Owner(s); for each indicate whether they are a Nonprofit or For Profit</t>
  </si>
  <si>
    <r>
      <t>The Applicant is a(n):</t>
    </r>
    <r>
      <rPr>
        <sz val="9"/>
        <rFont val="Times New Roman"/>
        <family val="1"/>
      </rPr>
      <t xml:space="preserve"> (Please enxter "X" for only one)</t>
    </r>
  </si>
  <si>
    <r>
      <t>Identify Applicant:</t>
    </r>
    <r>
      <rPr>
        <sz val="9"/>
        <rFont val="Times New Roman"/>
        <family val="1"/>
      </rPr>
      <t xml:space="preserve"> (Please enxter "X" for only one)</t>
    </r>
  </si>
  <si>
    <r>
      <t>Legal Status of Applicant:</t>
    </r>
    <r>
      <rPr>
        <sz val="9"/>
        <rFont val="Times New Roman"/>
        <family val="1"/>
      </rPr>
      <t xml:space="preserve"> (Please enxter "X" for only one)</t>
    </r>
  </si>
  <si>
    <r>
      <t xml:space="preserve">General Partner(s) or Principal Owner(s) Type </t>
    </r>
    <r>
      <rPr>
        <sz val="9"/>
        <rFont val="Times New Roman"/>
        <family val="1"/>
      </rPr>
      <t>(Please enxter "X" for only one)</t>
    </r>
  </si>
  <si>
    <t>Status of Ownership Entity:</t>
  </si>
  <si>
    <r>
      <t xml:space="preserve">If entity is not formed, then applicant is </t>
    </r>
    <r>
      <rPr>
        <b/>
        <u/>
        <sz val="11"/>
        <rFont val="Times New Roman"/>
        <family val="1"/>
      </rPr>
      <t>ineligible</t>
    </r>
    <r>
      <rPr>
        <sz val="11"/>
        <rFont val="Times New Roman"/>
        <family val="1"/>
      </rPr>
      <t xml:space="preserve"> to apply.</t>
    </r>
  </si>
  <si>
    <t>Calendar Year</t>
  </si>
  <si>
    <t>Fiscal Year</t>
  </si>
  <si>
    <t>Are any of these companies related to developer?  If so, explain capacity.</t>
  </si>
  <si>
    <t xml:space="preserve">(Source: http://factfinder2.census.gov) </t>
  </si>
  <si>
    <r>
      <t>Market Study.</t>
    </r>
    <r>
      <rPr>
        <sz val="11"/>
        <rFont val="Times New Roman"/>
        <family val="1"/>
      </rPr>
      <t xml:space="preserve"> Please provide a market study justifying the need for the project, and label as </t>
    </r>
    <r>
      <rPr>
        <b/>
        <sz val="11"/>
        <color indexed="12"/>
        <rFont val="Times New Roman"/>
        <family val="1"/>
      </rPr>
      <t>Attachment 9 - “Market Study.”</t>
    </r>
    <r>
      <rPr>
        <sz val="11"/>
        <rFont val="Times New Roman"/>
        <family val="1"/>
      </rPr>
      <t xml:space="preserve"> If applying for TCAC, provide market study that meets TCAC requirements.  Briefly summarize the Project's Market Study for the following:</t>
    </r>
  </si>
  <si>
    <r>
      <t xml:space="preserve">Financial Statements. </t>
    </r>
    <r>
      <rPr>
        <sz val="11"/>
        <rFont val="Times New Roman"/>
        <family val="1"/>
      </rPr>
      <t>Attach audited financial statements for the past two years. Please include and label this information as</t>
    </r>
    <r>
      <rPr>
        <b/>
        <sz val="11"/>
        <rFont val="Times New Roman"/>
        <family val="1"/>
      </rPr>
      <t xml:space="preserve"> </t>
    </r>
    <r>
      <rPr>
        <b/>
        <sz val="11"/>
        <color indexed="12"/>
        <rFont val="Times New Roman"/>
        <family val="1"/>
      </rPr>
      <t xml:space="preserve">Attachment 3 - “Financial Statements for the Past Two Years.”  </t>
    </r>
    <r>
      <rPr>
        <sz val="10"/>
        <rFont val="Times New Roman"/>
        <family val="1"/>
      </rPr>
      <t>(Please enxter "X" for only one)</t>
    </r>
  </si>
  <si>
    <t>Site:</t>
  </si>
  <si>
    <t>Project Type, Total Units and Unit Square Footage</t>
  </si>
  <si>
    <t>Site is within the Unincorporated Area of the County of Riverside.</t>
  </si>
  <si>
    <t>Total number of units restricted for extremely low-income (30% AMI or below)</t>
  </si>
  <si>
    <t>Total number of units restricted for very low-income (50% AMI or below)</t>
  </si>
  <si>
    <t>Total number of units restricted for low-income (80% AMI or below)</t>
  </si>
  <si>
    <t>Is this Community Room to be used exclusively for this project?</t>
  </si>
  <si>
    <t>Explain:</t>
  </si>
  <si>
    <t>Entity must be formed at the time of application.  Date established:</t>
  </si>
  <si>
    <t>Is the site part of a multi-phase development?</t>
  </si>
  <si>
    <t>Are there any outstanding approvals required by the Planning Commission, City Council, Board of Supervisors or other discretionary body for land use entitlements? Explain the remaining process &amp; timeline to obtain such approval.</t>
  </si>
  <si>
    <t>Yes/No</t>
  </si>
  <si>
    <t>Loan or Grant</t>
  </si>
  <si>
    <t>ResidualReceipt (RR) or Svc'd</t>
  </si>
  <si>
    <t>Date of Commitment / Exp Date</t>
  </si>
  <si>
    <t>If No, explain status &amp; when?</t>
  </si>
  <si>
    <t>Are you applying for 4% or 9% tax credits?</t>
  </si>
  <si>
    <t>Low Income Housing Tax Credits</t>
  </si>
  <si>
    <t>What is the current Tax Credit Pricing?</t>
  </si>
  <si>
    <t>What is the projected TCAC tie-breaker score?</t>
  </si>
  <si>
    <t>Sources of Commitment</t>
  </si>
  <si>
    <t>Include a copy of the Preliminary Title Report that is less than 6 months old.</t>
  </si>
  <si>
    <r>
      <t xml:space="preserve">Submit TCAC supporting documents and label as </t>
    </r>
    <r>
      <rPr>
        <b/>
        <sz val="11"/>
        <color indexed="12"/>
        <rFont val="Times New Roman"/>
        <family val="1"/>
      </rPr>
      <t>Attachment 26A - “TCAC Support Documents.”</t>
    </r>
    <r>
      <rPr>
        <sz val="11"/>
        <rFont val="Times New Roman"/>
        <family val="1"/>
      </rPr>
      <t xml:space="preserve"> This should include breakdown of TCAC tie-breaker score and TCAC Cost Summary Worksheet.</t>
    </r>
  </si>
  <si>
    <t>When are you applying for tax credits? (1st Round or 2nd Round, Year)</t>
  </si>
  <si>
    <t>What Set-Aside Election per TCAC regulation Section 10315 (a)-(h) are you applying under? (N/A General pool, Nonprofit Organization, Nonprofit Homeless Assistance, Rural, Rural/RHS 514, Rural/RHS 515, At-Risk, At-Risk/Located in Rural Census Tract, Special Needs, or SRO)</t>
  </si>
  <si>
    <t>With the proposed funding committed to this project, is this project subject to:</t>
  </si>
  <si>
    <t>Yes / No</t>
  </si>
  <si>
    <t>Servicing of the HOME loan</t>
  </si>
  <si>
    <t>Annual Monitoring Fee</t>
  </si>
  <si>
    <t>RHS 514, 515</t>
  </si>
  <si>
    <r>
      <rPr>
        <b/>
        <i/>
        <sz val="11"/>
        <rFont val="Times New Roman"/>
        <family val="1"/>
      </rPr>
      <t>Energy Efficient Allowance</t>
    </r>
    <r>
      <rPr>
        <sz val="11"/>
        <rFont val="Times New Roman"/>
        <family val="1"/>
      </rPr>
      <t xml:space="preserve">
You must have prior approval from the Housing Authority of the County of Riverside to use the Energy Efficient utility allowance chart. 
</t>
    </r>
  </si>
  <si>
    <t>The HOME loan will need to be serviced, so the proforma will need to show the servicing and repayment of the HOME loan.</t>
  </si>
  <si>
    <r>
      <t xml:space="preserve">Please describe how the project will be managed to assure long term affordability.  How will tenant/owner selection be handled?  How will the incomes be verified?  If you will be contracting with a property management company, please provide a copy of the proposed contract and qualifications.  Label as </t>
    </r>
    <r>
      <rPr>
        <b/>
        <sz val="11"/>
        <color indexed="12"/>
        <rFont val="Times New Roman"/>
        <family val="1"/>
      </rPr>
      <t>Attachment 29 - “Management Plan and Tenant Selection Policy.”</t>
    </r>
  </si>
  <si>
    <t xml:space="preserve"> (Provide copy of the completed TCAC application for 9% deals upon submittal to TCAC)</t>
  </si>
  <si>
    <t xml:space="preserve">Developer Fee </t>
  </si>
  <si>
    <t xml:space="preserve">    Debt Service Per Year HOME Loan:</t>
  </si>
  <si>
    <t xml:space="preserve">    Debt Coverage Ratio for HOME Loan</t>
  </si>
  <si>
    <t xml:space="preserve">  HOME Loan: Amount</t>
  </si>
  <si>
    <r>
      <t xml:space="preserve">3. </t>
    </r>
    <r>
      <rPr>
        <b/>
        <sz val="10"/>
        <color indexed="8"/>
        <rFont val="Arial"/>
        <family val="2"/>
      </rPr>
      <t>HOME Loan</t>
    </r>
    <r>
      <rPr>
        <sz val="10"/>
        <color indexed="8"/>
        <rFont val="Arial"/>
        <family val="2"/>
      </rPr>
      <t xml:space="preserve"> Term:</t>
    </r>
  </si>
  <si>
    <t>N/A</t>
  </si>
  <si>
    <t>Construction Management</t>
  </si>
  <si>
    <t>Accounting &amp; Other Legal Fees</t>
  </si>
  <si>
    <t>Total Debt Service</t>
  </si>
  <si>
    <t>Cash on Cash Return (15 Yr Avg. Cash Flow)</t>
  </si>
  <si>
    <t>Annual Profit (15 Yr Avg.)</t>
  </si>
  <si>
    <r>
      <t xml:space="preserve">DEVELOPMENT BUDGET AND OPERATING PROFORMA. Please use the budget sheets provided in this Application (see worksheets for Development Budget, LIHTC, Assumptions &amp; Input Data, Underwriting Summary, Construction Cost, Operating Proforma 1st Year, 2-7th Year, and 15 Year Proforma). Label as </t>
    </r>
    <r>
      <rPr>
        <b/>
        <sz val="11"/>
        <color indexed="12"/>
        <rFont val="Times New Roman"/>
        <family val="1"/>
      </rPr>
      <t>Attachment 27 - “Uses of Funds &amp; 15 year Proforma.”</t>
    </r>
  </si>
  <si>
    <t>Fill out the attached "Supplemental Application" spreadsheet that includes a 15 year proforma. The proforma (project income and expense statement) must include achievable rent levels, market vacancies and operating expenses, and specify assumptions used in calculating the project cash flow to determine the reasonableness of the rate of return on the equity investment. The proforma must also represent, at a minimum, the term of the affordability requirements, but longer if applicable.</t>
  </si>
  <si>
    <t>Please fill in the 
Date of Commitment and the Expiration Date for each source
(dd/mm/yy , dd/mm/yy)</t>
  </si>
  <si>
    <t>Conv. Loan</t>
  </si>
  <si>
    <t>*  Submit a detailed construction cost breakdown and include under Attachment 27. Construction Cost Breakdown.</t>
  </si>
  <si>
    <r>
      <t xml:space="preserve">** Be sure to consider the following fees/expenses in the </t>
    </r>
    <r>
      <rPr>
        <b/>
        <u/>
        <sz val="10"/>
        <rFont val="Arial"/>
        <family val="2"/>
      </rPr>
      <t>operational budget</t>
    </r>
    <r>
      <rPr>
        <b/>
        <sz val="10"/>
        <rFont val="Arial"/>
        <family val="2"/>
      </rPr>
      <t xml:space="preserve"> (do not include in the Development Budget above) :</t>
    </r>
  </si>
  <si>
    <t>*** Submit and itemize Land Development Impact Fees and include in Attachment 27.</t>
  </si>
  <si>
    <t xml:space="preserve">    Auditing and accounting fees; property management fee not to exceed $50 per unit per month; operating expenses; reserves; general partner fee (if applicable) of $20,000; 
    Limited partnership fee (if applicable) of $2,500 per year; and an annual Agency monitoring fee of $100.00 per unit.</t>
  </si>
  <si>
    <t>Typically 4% to 7% (10% for SRO) Based on market</t>
  </si>
  <si>
    <t>(Signature required)</t>
  </si>
  <si>
    <t>(Please enxter "X" where applicable)</t>
  </si>
  <si>
    <t>Bridge Loan Interest &amp; Fees</t>
  </si>
  <si>
    <t>Due Diligence Fees-lender/investor</t>
  </si>
  <si>
    <t>Organizational Costs (legal fees)</t>
  </si>
  <si>
    <t>Accounting/Reimbursables</t>
  </si>
  <si>
    <t>Soft Cost Contingency</t>
  </si>
  <si>
    <t>Soil Tests</t>
  </si>
  <si>
    <t>Professional Fees</t>
  </si>
  <si>
    <t>&lt;source&gt;</t>
  </si>
  <si>
    <t xml:space="preserve">     County - Monitoring Fee</t>
  </si>
  <si>
    <t xml:space="preserve">      County - Monitoring Fee</t>
  </si>
  <si>
    <t>County of Riverside</t>
  </si>
  <si>
    <t>Permanent Local Housing Allocation (PLHA) Program</t>
  </si>
  <si>
    <t>APPLICATION FOR PLHA FUNDS</t>
  </si>
  <si>
    <t xml:space="preserve">ALL SECTIONS OF THIS APPLICATION, INCLUDING ATTACHMENTS AND EXHIBITS MUST BE COMPLETE AND ACCURATE TO BE CONSIDERED FOR FUNDING. REVIEW YOUR APPLICATION AND ATTACHMENTS/EXHIBITS FOR COMPLETENESS.  INCOMPLETE PACKAGES WILL NOT BE CONSIDERED. </t>
  </si>
  <si>
    <r>
      <t xml:space="preserve">BINDED APPLICATIONS: ONE (1) ORIGINAL, ONE (1) COPY AND ONE (1) ELECTRONIC USB DRIVE OF THIS APPLICATION </t>
    </r>
    <r>
      <rPr>
        <b/>
        <i/>
        <u/>
        <sz val="11"/>
        <rFont val="Times New Roman"/>
        <family val="1"/>
      </rPr>
      <t>MUST BE SUBMITTED OR APPLICATION WILL BE DENIED</t>
    </r>
    <r>
      <rPr>
        <b/>
        <i/>
        <sz val="11"/>
        <rFont val="Times New Roman"/>
        <family val="1"/>
      </rPr>
      <t>.</t>
    </r>
  </si>
  <si>
    <r>
      <t xml:space="preserve">This Application is designed to fund projects which are ready for construction and/or acquisition activities. The application should not represent a project that is conceptual in nature. Further, this application is intended to clearly state the entire scope and anticipated accomplishments of the housing activity proposed. If funded, </t>
    </r>
    <r>
      <rPr>
        <u/>
        <sz val="11"/>
        <rFont val="Times New Roman"/>
        <family val="1"/>
      </rPr>
      <t>under no circumstances</t>
    </r>
    <r>
      <rPr>
        <sz val="11"/>
        <rFont val="Times New Roman"/>
        <family val="1"/>
      </rPr>
      <t>, shall the applicant re-define, re-negotiate or otherwise change the scope or the original intent of the proposal. If for any purpose, the project is thus redefined with a change in the scope of purpose, or any deviation from the original intent of the application, this application shall be deemed null and void.  For all that applies, please mark all appropriate boxes with an "X".</t>
    </r>
  </si>
  <si>
    <t>NOTE: ONLY the Riverside County Board of Supervisors can commit PLHA funds.</t>
  </si>
  <si>
    <r>
      <t xml:space="preserve">Activities and Amount of PLHA funds applying for: </t>
    </r>
    <r>
      <rPr>
        <sz val="9"/>
        <rFont val="Times New Roman"/>
        <family val="1"/>
      </rPr>
      <t>(Required)</t>
    </r>
  </si>
  <si>
    <t>Number of PLHA-Assisted Units:</t>
  </si>
  <si>
    <t>No. of PLHA-Assisted Units</t>
  </si>
  <si>
    <t xml:space="preserve">As the official designated by the governing body, I hereby certify that if approved by the Agency for a PLHA funding allocation,  </t>
  </si>
  <si>
    <t>assumes the responsibilities specified in the PLHA regulations and certifies that:</t>
  </si>
  <si>
    <t>Name</t>
  </si>
  <si>
    <t>Title</t>
  </si>
  <si>
    <r>
      <t xml:space="preserve">Staffing.  </t>
    </r>
    <r>
      <rPr>
        <sz val="11"/>
        <rFont val="Times New Roman"/>
        <family val="1"/>
      </rPr>
      <t>Provide a list of the staff assigned to implement and/or operate the proposed PLHA project.  Include resumes of key project staff who will work on the project, and a description of related experience for each staff person listed.  Include an organizational chart.  Label as</t>
    </r>
    <r>
      <rPr>
        <b/>
        <sz val="11"/>
        <rFont val="Times New Roman"/>
        <family val="1"/>
      </rPr>
      <t xml:space="preserve"> </t>
    </r>
    <r>
      <rPr>
        <b/>
        <sz val="11"/>
        <color indexed="12"/>
        <rFont val="Times New Roman"/>
        <family val="1"/>
      </rPr>
      <t>Attachment 6 - “Staffing Descriptions.”</t>
    </r>
  </si>
  <si>
    <r>
      <t xml:space="preserve">A designated organization undertaking development activities as a developer or sponsor must satisfy this requirement by having paid employees with housing development experience who will work on projects assisted with PLHA funds. An organization that will own housing must demonstrate capacity to act as owner of a project. A nonprofit organization does not meet the test of demonstrated capacity based on any person who is a volunteer or whose services are donated by another organization. Provide evidence of paid employee staff under </t>
    </r>
    <r>
      <rPr>
        <b/>
        <sz val="11"/>
        <color rgb="FF0000FF"/>
        <rFont val="Times New Roman"/>
        <family val="1"/>
      </rPr>
      <t>Attachment 6 - “Staffing Descriptions.”</t>
    </r>
  </si>
  <si>
    <t>To be the “developer,” the organization must be in sole charge of all aspects of the development process, including obtaining zoning, securing non-PLHA financing, selecting architects, engineers and general contractors, overseeing the progress of the work and determining the reasonableness of costs.</t>
  </si>
  <si>
    <t>Delegating City:</t>
  </si>
  <si>
    <t>Total number of units that will be PLHA-Assisted Units</t>
  </si>
  <si>
    <t>Other than PLHA-assisted units:</t>
  </si>
  <si>
    <t xml:space="preserve">Total square footage of PLHA units </t>
  </si>
  <si>
    <r>
      <t xml:space="preserve">Applicant is </t>
    </r>
    <r>
      <rPr>
        <b/>
        <sz val="9"/>
        <rFont val="Times New Roman"/>
        <family val="1"/>
      </rPr>
      <t>REQUIRED</t>
    </r>
    <r>
      <rPr>
        <sz val="9"/>
        <rFont val="Times New Roman"/>
        <family val="1"/>
      </rPr>
      <t xml:space="preserve"> to complete a Phase One (and Phase Two if applicable) Environmental Site Assessment prior to submitting application.</t>
    </r>
  </si>
  <si>
    <r>
      <t xml:space="preserve">Please use the Utility Allowance worksheet provided by the Housing Authority of the County of Riverside and label as </t>
    </r>
    <r>
      <rPr>
        <b/>
        <sz val="11"/>
        <color indexed="12"/>
        <rFont val="Times New Roman"/>
        <family val="1"/>
      </rPr>
      <t xml:space="preserve">Attachment 28 - “Monthly Resident Utility Allowance.” </t>
    </r>
    <r>
      <rPr>
        <sz val="11"/>
        <rFont val="Times New Roman"/>
        <family val="1"/>
      </rPr>
      <t xml:space="preserve">Utility Allowances must be itemized and correlated with the Riverside County Housing Authority utility allowance schedule - http://www.harivco.org.  </t>
    </r>
  </si>
  <si>
    <t>Not Used</t>
  </si>
  <si>
    <r>
      <t xml:space="preserve">If funded by PLHA, the project will be subject to an annual agency monitoring fee of </t>
    </r>
    <r>
      <rPr>
        <b/>
        <u/>
        <sz val="11"/>
        <rFont val="Times New Roman"/>
        <family val="1"/>
      </rPr>
      <t>$100.00 per unit (for all rental units)</t>
    </r>
    <r>
      <rPr>
        <sz val="11"/>
        <rFont val="Times New Roman"/>
        <family val="1"/>
      </rPr>
      <t>, which needs to be reflected in the operating proforma (Break out unit sizes by varying affordability levels.)</t>
    </r>
  </si>
  <si>
    <r>
      <t>Documentation of the legal status of the entity applying for PLHA funds.</t>
    </r>
    <r>
      <rPr>
        <sz val="11"/>
        <rFont val="Times New Roman"/>
        <family val="1"/>
      </rPr>
      <t xml:space="preserve"> If the Applicant is a Corporation, attach the Certification from the Secretary of State indicating the complete name of the Corporation and date of incorporation, Articles of Incorporation, By-laws, and a list of current members of the Board of Directors, their addresses, affiliations, and phone numbers. For Partnerships, provide a copy of the partnership agreement, a list of current partners, their addresses, affiliations, and phone numbers. If a Limited Partnership will be formed for this project, please describe partners and when the Partnership will be formed. Please include and label this information as </t>
    </r>
    <r>
      <rPr>
        <b/>
        <sz val="11"/>
        <color indexed="12"/>
        <rFont val="Times New Roman"/>
        <family val="1"/>
      </rPr>
      <t>Attachment 2 - “Corporation/Partnership Documentation.”</t>
    </r>
  </si>
  <si>
    <t xml:space="preserve">A cover letter briefly stating the nature of the proposed project and the type and amount of funding being requested. </t>
  </si>
  <si>
    <r>
      <t xml:space="preserve">A Resolution authorizing this application, unless the Applicant is an Individual. (Please see </t>
    </r>
    <r>
      <rPr>
        <b/>
        <sz val="11"/>
        <rFont val="Times New Roman"/>
        <family val="1"/>
      </rPr>
      <t>Exhibit "C"</t>
    </r>
    <r>
      <rPr>
        <sz val="11"/>
        <rFont val="Times New Roman"/>
        <family val="1"/>
      </rPr>
      <t xml:space="preserve"> for sample) </t>
    </r>
    <r>
      <rPr>
        <b/>
        <sz val="11"/>
        <color rgb="FF0000FF"/>
        <rFont val="Times New Roman"/>
        <family val="1"/>
      </rPr>
      <t>Attachment 1 - “Resolution Authorizing Application”</t>
    </r>
  </si>
  <si>
    <r>
      <t xml:space="preserve">Applicant’s Disclosure Questionnaire. </t>
    </r>
    <r>
      <rPr>
        <sz val="11"/>
        <rFont val="Times New Roman"/>
        <family val="1"/>
      </rPr>
      <t xml:space="preserve">Submit </t>
    </r>
    <r>
      <rPr>
        <b/>
        <u/>
        <sz val="11"/>
        <rFont val="Times New Roman"/>
        <family val="1"/>
      </rPr>
      <t>Exhibit "E"</t>
    </r>
    <r>
      <rPr>
        <b/>
        <sz val="11"/>
        <color indexed="12"/>
        <rFont val="Times New Roman"/>
        <family val="1"/>
      </rPr>
      <t xml:space="preserve"> </t>
    </r>
    <r>
      <rPr>
        <sz val="11"/>
        <rFont val="Times New Roman"/>
        <family val="1"/>
      </rPr>
      <t xml:space="preserve">as </t>
    </r>
    <r>
      <rPr>
        <b/>
        <sz val="11"/>
        <color indexed="12"/>
        <rFont val="Times New Roman"/>
        <family val="1"/>
      </rPr>
      <t>Attachment 7 - “Applicant’s Disclosure Questionnaire.”</t>
    </r>
  </si>
  <si>
    <t>(Application fee $1,000 payable to "County of Riverside")</t>
  </si>
  <si>
    <t>Total number of restricted PLHA-Assisted units.</t>
  </si>
  <si>
    <t>(Pursuant to PLHA Guidelines §302(c)(4) Plan, the County requires each development to restrict no more than 49% of the total units for households with incomes at or below 80 percent of AMI of which 20% of the restricted units will be reserved for households with incomes at or below 50 percent of AMI.)</t>
  </si>
  <si>
    <r>
      <rPr>
        <b/>
        <sz val="11"/>
        <rFont val="Times New Roman"/>
        <family val="1"/>
      </rPr>
      <t>List rent comparables by identifying name &amp; location of comparable project</t>
    </r>
    <r>
      <rPr>
        <sz val="11"/>
        <rFont val="Times New Roman"/>
        <family val="1"/>
      </rPr>
      <t>, distance from project, population served, # of units by bedroom size, rent by unit size and amenities.</t>
    </r>
  </si>
  <si>
    <r>
      <t xml:space="preserve">Submit a narrative on proposed project and proposed use of PLHA funds. Be specific and provide a line-item breakdown of items to be paid with PLHA funds. Label as </t>
    </r>
    <r>
      <rPr>
        <b/>
        <sz val="11"/>
        <color indexed="12"/>
        <rFont val="Times New Roman"/>
        <family val="1"/>
      </rPr>
      <t>Attachment 16 - “Project and Budget.”</t>
    </r>
  </si>
  <si>
    <t>Occupancy of PLHA-restricted Units</t>
  </si>
  <si>
    <r>
      <t xml:space="preserve">Submit evidence of all commitments and label as </t>
    </r>
    <r>
      <rPr>
        <b/>
        <sz val="11"/>
        <color indexed="12"/>
        <rFont val="Times New Roman"/>
        <family val="1"/>
      </rPr>
      <t>Attachment 26B - “Letters of Support from Permanent Funding Sources.”</t>
    </r>
    <r>
      <rPr>
        <sz val="11"/>
        <rFont val="Times New Roman"/>
        <family val="1"/>
      </rPr>
      <t xml:space="preserve"> This should include commitment letters with all terms and conditions for all mortgages, grants, subordination agreements, bridge (interim) loans and investment tax credits (historical, low income, if applicable) and if the applicant is a partnership, a copy of the partnership agreement indicating the cash contributions by the general partner(s) and/or limited partner(s) and the distribution of proceeds from the project. It should be noted that projects with tax credits to be sold, the proceeds from the sale of these credits must be identified as a source of funding.
Aside from tax credits, ALL other funds must be committed.  To the extent applicant does not have commitment at the time of submitting this PLHA application, then developer must provide a letter of commitment in the form of deferred developer's fee or equity to the project.</t>
    </r>
  </si>
  <si>
    <r>
      <t xml:space="preserve">If answer is "yes" applicant must provide a formal certification concerning all government assistance to be provided for the project and that the PLHA subsidy is not greater than necessary to provide affordable housing when combining PLHA assistance with other funds.  And if no such other assistance (other than PLHA funds) is to be provided, the application should clearly state that.  Applicant should also certify that if other government assistance is sought or obtained in the future, the County will be promptly notified.  For applicant seeking LIHTC, AHP or other funds, submit a copy of the grant/loan application and any amendment to the Agency. Attach and label as </t>
    </r>
    <r>
      <rPr>
        <b/>
        <sz val="11"/>
        <color indexed="12"/>
        <rFont val="Times New Roman"/>
        <family val="1"/>
      </rPr>
      <t>Attachment 30 - "Project Evaluation.”</t>
    </r>
  </si>
  <si>
    <t>All applicable application attachments.</t>
  </si>
  <si>
    <t>PLHA</t>
  </si>
  <si>
    <t># PLHA units</t>
  </si>
  <si>
    <t>PLHA Funds requested</t>
  </si>
  <si>
    <t>% of PLHA Funds to TDC</t>
  </si>
  <si>
    <t>% of All public financing including PLHA</t>
  </si>
  <si>
    <t>Minimum # PLHA units</t>
  </si>
  <si>
    <r>
      <t xml:space="preserve">(See </t>
    </r>
    <r>
      <rPr>
        <b/>
        <sz val="10"/>
        <rFont val="Times New Roman"/>
        <family val="1"/>
      </rPr>
      <t>Exhibit "B"</t>
    </r>
    <r>
      <rPr>
        <sz val="10"/>
        <rFont val="Times New Roman"/>
        <family val="1"/>
      </rPr>
      <t>)</t>
    </r>
  </si>
  <si>
    <t>EXHIBIT B</t>
  </si>
  <si>
    <t>Delegating Cities Under Agreement with the County of Riverside</t>
  </si>
  <si>
    <t>Moreno Valley</t>
  </si>
  <si>
    <t>Lake Elsinore</t>
  </si>
  <si>
    <t>Indio</t>
  </si>
  <si>
    <t>Cathedral City</t>
  </si>
  <si>
    <t>Palm Springs</t>
  </si>
  <si>
    <t>Temecula</t>
  </si>
  <si>
    <t>Hemet</t>
  </si>
  <si>
    <t>* Developer must obtain City support evidenced letter or email.</t>
  </si>
  <si>
    <r>
      <t xml:space="preserve">Site is inside a Delegating City?  </t>
    </r>
    <r>
      <rPr>
        <b/>
        <i/>
        <sz val="12"/>
        <rFont val="Times New Roman"/>
        <family val="1"/>
      </rPr>
      <t>A Letter of Support is required from the Delegating City.</t>
    </r>
  </si>
  <si>
    <t xml:space="preserve">CEQA approvals adopted by City/County Planning:  </t>
  </si>
  <si>
    <r>
      <rPr>
        <sz val="12"/>
        <rFont val="Times New Roman"/>
        <family val="1"/>
      </rPr>
      <t xml:space="preserve">If "Yes” to any of the above, then please provide copies. Label as </t>
    </r>
    <r>
      <rPr>
        <b/>
        <sz val="12"/>
        <color indexed="12"/>
        <rFont val="Times New Roman"/>
        <family val="1"/>
      </rPr>
      <t>Attachment 21 - “Environmental Status.”</t>
    </r>
    <r>
      <rPr>
        <sz val="12"/>
        <rFont val="Times New Roman"/>
        <family val="1"/>
      </rPr>
      <t xml:space="preserve"> 
</t>
    </r>
    <r>
      <rPr>
        <b/>
        <i/>
        <sz val="12"/>
        <rFont val="Times New Roman"/>
        <family val="1"/>
      </rPr>
      <t>Include a copy of the adopted CEQA Determination and Initial Study.</t>
    </r>
  </si>
  <si>
    <t xml:space="preserve">If applying for 9% or 4% tax credits, then provide an analysis that demonstrates that the project is competitive comparing projects that have applied and were funded in the previous 2 rounds. County will only fund projects that can demonstrate construction can start within 12 months. </t>
  </si>
  <si>
    <r>
      <t xml:space="preserve">Submit letter certifying that the project will be subject to State Prevailing wages/Davis Bacon wages OR legal opinion or cite regulations why not applicable and label as </t>
    </r>
    <r>
      <rPr>
        <b/>
        <sz val="11"/>
        <color rgb="FF0000FF"/>
        <rFont val="Times New Roman"/>
        <family val="1"/>
      </rPr>
      <t>Attachment 26C - “Certification Letter regarding State Prevailing wages/Davis Bacon wages.”</t>
    </r>
    <r>
      <rPr>
        <sz val="11"/>
        <rFont val="Times New Roman"/>
        <family val="1"/>
      </rPr>
      <t xml:space="preserve"> </t>
    </r>
  </si>
  <si>
    <t>State prevailing wages / Davis Bacon wages requirements</t>
  </si>
  <si>
    <t>State prevailing wages:</t>
  </si>
  <si>
    <t>Davis Bacon wages:</t>
  </si>
  <si>
    <r>
      <t xml:space="preserve">a for-profit </t>
    </r>
    <r>
      <rPr>
        <b/>
        <u/>
        <sz val="12"/>
        <rFont val="Times New Roman"/>
        <family val="1"/>
      </rPr>
      <t>or</t>
    </r>
    <r>
      <rPr>
        <sz val="12"/>
        <rFont val="Times New Roman"/>
        <family val="1"/>
      </rPr>
      <t xml:space="preserve"> non-profit corporation wishes to apply for and receive an allocation of funding through the County of Riverside's Permanent Local Housing Allocation (PLHA) Program; and</t>
    </r>
  </si>
  <si>
    <t>wishes to submit an application to obtain from County an allocation of PLHA Funds.</t>
  </si>
  <si>
    <t>shall submit to the County an application to participate in the PLHA program which will request a funding allocation for the following activities: (briefly describe)</t>
  </si>
  <si>
    <t>hereby agrees to use the PLHA funds for eligible activities in the manner presented in the application as approved by the County and in accordance with regulations cited above.  It also may execute any and all other instruments necessary or required by the County or HCD for participation in the PLHA program.</t>
  </si>
  <si>
    <t>the Application, the Agreement for use of PLHA funds, and ALL other documents required by the County or HCD for participation in the PLHA program, and ANY amendments thereto.</t>
  </si>
  <si>
    <t>5 BR</t>
  </si>
  <si>
    <t>Five Bedroom</t>
  </si>
  <si>
    <t>3403 Tenth St., Riverside, CA 92501</t>
  </si>
  <si>
    <t>Juan Garcia, Deputy Director</t>
  </si>
  <si>
    <t>PHONE:  (951) 955-8126  |  EMAIL: JUGarcia@rivco.org</t>
  </si>
  <si>
    <t>*HWS will NOT process any funding commitments through a PLHA Loan Agreement until the final parcel map is approved and recorded 120 days before going to the Board of Supervisors.</t>
  </si>
  <si>
    <t>HWS must adopt a CEQA determination from the lead Planning agency (City or County) at the time the PLHA Loan Agreement goes to the Board for approval.</t>
  </si>
  <si>
    <t>https://harivco.org/node/31/energy-efficient-allowance</t>
  </si>
  <si>
    <t>The County of Riverside Department of Housing and Workforce Solutions (hereinafter referred to as "County") has issued a Notice of Funding Availability for the PLHA funding and is authorized to approve funding allocation which will be made available directly through the California Department of Housing and Community Development (HCD)  to be used for the purposes addressing the state’s housing shortage and high housing costs included the Building Homes and Jobs Act (SB 2, 2017); and</t>
  </si>
  <si>
    <t>expires 12/31/24</t>
  </si>
  <si>
    <t xml:space="preserve">1 Person </t>
  </si>
  <si>
    <t xml:space="preserve">2 Person </t>
  </si>
  <si>
    <t xml:space="preserve">3 Person </t>
  </si>
  <si>
    <t xml:space="preserve">4 Person </t>
  </si>
  <si>
    <t xml:space="preserve">5 Person </t>
  </si>
  <si>
    <t xml:space="preserve">6 Person </t>
  </si>
  <si>
    <t xml:space="preserve">7 Person </t>
  </si>
  <si>
    <t xml:space="preserve">8 Person </t>
  </si>
  <si>
    <t>2023 STATE INCOME LIMITS AND PROGRAM RENTS</t>
  </si>
  <si>
    <t>Studio (1person income limit)</t>
  </si>
  <si>
    <t>One-Bedroom (2person income limit)</t>
  </si>
  <si>
    <t>Two-Bedroom (3person income limit)</t>
  </si>
  <si>
    <t>Three Bedroom (4person income limit)</t>
  </si>
  <si>
    <t>Four-Bedroom (5person income limit)</t>
  </si>
  <si>
    <t>PLHA Income Limits</t>
  </si>
  <si>
    <t>PLHA Rents Limits</t>
  </si>
  <si>
    <t>2023 INCOME LIMITS - EFFECTIVE June 6,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</si>
</sst>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_);_(* \(#,##0\);_(* &quot;-&quot;??_);_(@_)"/>
    <numFmt numFmtId="167" formatCode="0.0%"/>
    <numFmt numFmtId="168" formatCode="&quot;$&quot;#,##0.00"/>
    <numFmt numFmtId="169" formatCode=";;;"/>
    <numFmt numFmtId="170" formatCode="&quot;$&quot;#,##0"/>
  </numFmts>
  <fonts count="73" x14ac:knownFonts="1">
    <font>
      <sz val="10"/>
      <color indexed="8"/>
      <name val="Arial"/>
    </font>
    <font>
      <sz val="10"/>
      <color indexed="8"/>
      <name val="Arial"/>
      <family val="2"/>
    </font>
    <font>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i/>
      <sz val="10"/>
      <color indexed="8"/>
      <name val="Times New Roman"/>
      <family val="1"/>
    </font>
    <font>
      <b/>
      <sz val="9"/>
      <color indexed="8"/>
      <name val="Times New Roman"/>
      <family val="1"/>
    </font>
    <font>
      <b/>
      <sz val="10"/>
      <color indexed="8"/>
      <name val="Arial"/>
      <family val="2"/>
    </font>
    <font>
      <b/>
      <sz val="10"/>
      <color indexed="8"/>
      <name val="Times New Roman"/>
      <family val="1"/>
    </font>
    <font>
      <b/>
      <sz val="12"/>
      <color indexed="8"/>
      <name val="Arial"/>
      <family val="2"/>
    </font>
    <font>
      <b/>
      <sz val="14"/>
      <color indexed="8"/>
      <name val="Arial"/>
      <family val="2"/>
    </font>
    <font>
      <sz val="8"/>
      <color indexed="8"/>
      <name val="Arial"/>
      <family val="2"/>
    </font>
    <font>
      <sz val="8"/>
      <color indexed="8"/>
      <name val="Arial Narrow"/>
      <family val="2"/>
    </font>
    <font>
      <sz val="9"/>
      <color indexed="8"/>
      <name val="Arial"/>
      <family val="2"/>
    </font>
    <font>
      <sz val="10"/>
      <name val="Arial"/>
      <family val="2"/>
    </font>
    <font>
      <u/>
      <sz val="11"/>
      <color indexed="12"/>
      <name val="Arial"/>
      <family val="2"/>
    </font>
    <font>
      <sz val="8"/>
      <name val="Arial"/>
      <family val="2"/>
    </font>
    <font>
      <sz val="10"/>
      <name val="Times New Roman"/>
      <family val="1"/>
    </font>
    <font>
      <b/>
      <sz val="10"/>
      <name val="Times New Roman"/>
      <family val="1"/>
    </font>
    <font>
      <b/>
      <sz val="12"/>
      <name val="Times New Roman"/>
      <family val="1"/>
    </font>
    <font>
      <u/>
      <sz val="11"/>
      <color indexed="12"/>
      <name val="Times New Roman"/>
      <family val="1"/>
    </font>
    <font>
      <sz val="11"/>
      <name val="Times New Roman"/>
      <family val="1"/>
    </font>
    <font>
      <b/>
      <i/>
      <sz val="11"/>
      <name val="Times New Roman"/>
      <family val="1"/>
    </font>
    <font>
      <b/>
      <i/>
      <sz val="12"/>
      <name val="Times New Roman"/>
      <family val="1"/>
    </font>
    <font>
      <sz val="11"/>
      <name val="Arial"/>
      <family val="2"/>
    </font>
    <font>
      <u/>
      <sz val="11"/>
      <name val="Times New Roman"/>
      <family val="1"/>
    </font>
    <font>
      <sz val="12"/>
      <name val="Times New Roman"/>
      <family val="1"/>
    </font>
    <font>
      <sz val="9"/>
      <name val="Times New Roman"/>
      <family val="1"/>
    </font>
    <font>
      <sz val="12"/>
      <name val="Arial"/>
      <family val="2"/>
    </font>
    <font>
      <sz val="8"/>
      <name val="Times New Roman"/>
      <family val="1"/>
    </font>
    <font>
      <u/>
      <sz val="12"/>
      <name val="Times New Roman"/>
      <family val="1"/>
    </font>
    <font>
      <b/>
      <sz val="11"/>
      <name val="Times New Roman"/>
      <family val="1"/>
    </font>
    <font>
      <b/>
      <sz val="11"/>
      <color indexed="12"/>
      <name val="Times New Roman"/>
      <family val="1"/>
    </font>
    <font>
      <b/>
      <u/>
      <sz val="11"/>
      <name val="Times New Roman"/>
      <family val="1"/>
    </font>
    <font>
      <b/>
      <u/>
      <sz val="12"/>
      <name val="Times New Roman"/>
      <family val="1"/>
    </font>
    <font>
      <i/>
      <sz val="12"/>
      <name val="Times New Roman"/>
      <family val="1"/>
    </font>
    <font>
      <b/>
      <sz val="14"/>
      <name val="Times New Roman"/>
      <family val="1"/>
    </font>
    <font>
      <b/>
      <sz val="10"/>
      <name val="Arial"/>
      <family val="2"/>
    </font>
    <font>
      <u/>
      <sz val="10"/>
      <name val="Times New Roman"/>
      <family val="1"/>
    </font>
    <font>
      <b/>
      <sz val="16"/>
      <name val="Times New Roman"/>
      <family val="1"/>
    </font>
    <font>
      <i/>
      <sz val="11"/>
      <name val="Times New Roman"/>
      <family val="1"/>
    </font>
    <font>
      <b/>
      <u/>
      <sz val="18"/>
      <name val="Arial"/>
      <family val="2"/>
    </font>
    <font>
      <sz val="12"/>
      <color indexed="8"/>
      <name val="Times New Roman"/>
      <family val="1"/>
    </font>
    <font>
      <b/>
      <sz val="12"/>
      <color indexed="8"/>
      <name val="Times New Roman"/>
      <family val="1"/>
    </font>
    <font>
      <i/>
      <sz val="10"/>
      <name val="Times New Roman"/>
      <family val="1"/>
    </font>
    <font>
      <b/>
      <i/>
      <sz val="10"/>
      <name val="Times New Roman"/>
      <family val="1"/>
    </font>
    <font>
      <i/>
      <sz val="10"/>
      <name val="Arial"/>
      <family val="2"/>
    </font>
    <font>
      <b/>
      <sz val="8"/>
      <color indexed="8"/>
      <name val="Arial"/>
      <family val="2"/>
    </font>
    <font>
      <b/>
      <sz val="11"/>
      <color indexed="8"/>
      <name val="Arial"/>
      <family val="2"/>
    </font>
    <font>
      <b/>
      <sz val="9"/>
      <name val="Times New Roman"/>
      <family val="1"/>
    </font>
    <font>
      <b/>
      <u/>
      <sz val="10"/>
      <name val="Arial"/>
      <family val="2"/>
    </font>
    <font>
      <u/>
      <sz val="10"/>
      <color indexed="12"/>
      <name val="Times New Roman"/>
      <family val="1"/>
    </font>
    <font>
      <b/>
      <i/>
      <sz val="11"/>
      <color indexed="8"/>
      <name val="Arial"/>
      <family val="2"/>
    </font>
    <font>
      <b/>
      <i/>
      <sz val="10"/>
      <color indexed="8"/>
      <name val="Arial"/>
      <family val="2"/>
    </font>
    <font>
      <sz val="10"/>
      <color indexed="8"/>
      <name val="Arial"/>
      <family val="2"/>
    </font>
    <font>
      <sz val="9"/>
      <color indexed="8"/>
      <name val="Times New Roman"/>
      <family val="1"/>
    </font>
    <font>
      <b/>
      <i/>
      <u/>
      <sz val="11"/>
      <name val="Times New Roman"/>
      <family val="1"/>
    </font>
    <font>
      <sz val="11"/>
      <color theme="1"/>
      <name val="Calibri"/>
      <family val="2"/>
      <scheme val="minor"/>
    </font>
    <font>
      <b/>
      <i/>
      <sz val="12"/>
      <color theme="1"/>
      <name val="Times New Roman"/>
      <family val="1"/>
    </font>
    <font>
      <b/>
      <i/>
      <sz val="12"/>
      <color theme="1"/>
      <name val="Arial"/>
      <family val="2"/>
    </font>
    <font>
      <sz val="12"/>
      <color rgb="FFFF0000"/>
      <name val="Times New Roman"/>
      <family val="1"/>
    </font>
    <font>
      <b/>
      <sz val="11"/>
      <color rgb="FF0000FF"/>
      <name val="Times New Roman"/>
      <family val="1"/>
    </font>
    <font>
      <b/>
      <sz val="12"/>
      <color rgb="FFC00000"/>
      <name val="Times New Roman"/>
      <family val="1"/>
    </font>
    <font>
      <b/>
      <sz val="11"/>
      <color rgb="FF000000"/>
      <name val="Calibri"/>
      <family val="2"/>
    </font>
    <font>
      <sz val="11"/>
      <color rgb="FF000000"/>
      <name val="Calibri"/>
      <family val="2"/>
    </font>
    <font>
      <b/>
      <sz val="14"/>
      <color rgb="FF000000"/>
      <name val="Calibri"/>
      <family val="2"/>
    </font>
    <font>
      <sz val="14"/>
      <color rgb="FF000000"/>
      <name val="Calibri"/>
      <family val="2"/>
    </font>
    <font>
      <sz val="14"/>
      <color indexed="8"/>
      <name val="Arial"/>
      <family val="2"/>
    </font>
    <font>
      <b/>
      <sz val="12"/>
      <color indexed="12"/>
      <name val="Times New Roman"/>
      <family val="1"/>
    </font>
    <font>
      <b/>
      <sz val="11"/>
      <color theme="5"/>
      <name val="Times New Roman"/>
      <family val="1"/>
    </font>
    <font>
      <b/>
      <sz val="11"/>
      <color theme="1"/>
      <name val="Calibri"/>
      <family val="2"/>
      <scheme val="minor"/>
    </font>
    <font>
      <sz val="8"/>
      <name val="Arial"/>
      <family val="2"/>
    </font>
  </fonts>
  <fills count="2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CCECFF"/>
        <bgColor indexed="64"/>
      </patternFill>
    </fill>
    <fill>
      <patternFill patternType="solid">
        <fgColor theme="1"/>
        <bgColor indexed="64"/>
      </patternFill>
    </fill>
    <fill>
      <patternFill patternType="solid">
        <fgColor rgb="FFFFCCCC"/>
        <bgColor indexed="64"/>
      </patternFill>
    </fill>
    <fill>
      <patternFill patternType="solid">
        <fgColor theme="9" tint="0.59999389629810485"/>
        <bgColor indexed="64"/>
      </patternFill>
    </fill>
    <fill>
      <patternFill patternType="solid">
        <fgColor rgb="FFFFCC99"/>
        <bgColor indexed="64"/>
      </patternFill>
    </fill>
    <fill>
      <patternFill patternType="solid">
        <fgColor theme="3" tint="0.79998168889431442"/>
        <bgColor indexed="64"/>
      </patternFill>
    </fill>
    <fill>
      <patternFill patternType="solid">
        <fgColor rgb="FFFF8F7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64">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alignment vertical="top"/>
      <protection locked="0"/>
    </xf>
    <xf numFmtId="0" fontId="58" fillId="0" borderId="0"/>
    <xf numFmtId="0" fontId="15" fillId="0" borderId="0"/>
    <xf numFmtId="0" fontId="15" fillId="0" borderId="0"/>
    <xf numFmtId="9" fontId="1" fillId="0" borderId="0" applyFont="0" applyFill="0" applyBorder="0" applyAlignment="0" applyProtection="0"/>
  </cellStyleXfs>
  <cellXfs count="842">
    <xf numFmtId="0" fontId="0" fillId="0" borderId="0" xfId="0"/>
    <xf numFmtId="0" fontId="10" fillId="0" borderId="0" xfId="0" applyFont="1"/>
    <xf numFmtId="0" fontId="0" fillId="0" borderId="0" xfId="0" applyAlignment="1">
      <alignment horizontal="center"/>
    </xf>
    <xf numFmtId="166" fontId="0" fillId="0" borderId="0" xfId="1" applyNumberFormat="1" applyFont="1"/>
    <xf numFmtId="166" fontId="0" fillId="0" borderId="1" xfId="1" applyNumberFormat="1" applyFont="1" applyBorder="1"/>
    <xf numFmtId="0" fontId="0" fillId="0" borderId="1" xfId="0" applyBorder="1" applyAlignment="1">
      <alignment horizontal="center"/>
    </xf>
    <xf numFmtId="166" fontId="8" fillId="0" borderId="0" xfId="0" applyNumberFormat="1" applyFont="1"/>
    <xf numFmtId="0" fontId="8" fillId="0" borderId="0" xfId="0" applyFont="1"/>
    <xf numFmtId="0" fontId="2" fillId="0" borderId="0" xfId="0" applyFont="1" applyProtection="1">
      <protection locked="0"/>
    </xf>
    <xf numFmtId="164" fontId="2" fillId="0" borderId="0" xfId="2" applyNumberFormat="1" applyFont="1" applyProtection="1">
      <protection locked="0"/>
    </xf>
    <xf numFmtId="167" fontId="2" fillId="0" borderId="0" xfId="7" applyNumberFormat="1" applyFont="1" applyProtection="1">
      <protection locked="0"/>
    </xf>
    <xf numFmtId="0" fontId="0" fillId="0" borderId="0" xfId="0" applyProtection="1">
      <protection locked="0"/>
    </xf>
    <xf numFmtId="0" fontId="2" fillId="0" borderId="0" xfId="0" applyFont="1" applyBorder="1" applyProtection="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right"/>
      <protection locked="0"/>
    </xf>
    <xf numFmtId="165" fontId="2" fillId="0" borderId="0" xfId="2" applyNumberFormat="1" applyFont="1" applyAlignment="1" applyProtection="1">
      <alignment horizontal="center"/>
      <protection locked="0"/>
    </xf>
    <xf numFmtId="164" fontId="2" fillId="0" borderId="0" xfId="2" applyNumberFormat="1" applyFont="1" applyAlignment="1" applyProtection="1">
      <alignment horizontal="center"/>
      <protection locked="0"/>
    </xf>
    <xf numFmtId="167" fontId="2" fillId="0" borderId="0" xfId="7" applyNumberFormat="1" applyFont="1" applyAlignment="1" applyProtection="1">
      <alignment horizontal="center"/>
      <protection locked="0"/>
    </xf>
    <xf numFmtId="5" fontId="2" fillId="0" borderId="0" xfId="0" applyNumberFormat="1" applyFont="1" applyProtection="1">
      <protection locked="0"/>
    </xf>
    <xf numFmtId="5" fontId="2" fillId="0" borderId="0" xfId="0" applyNumberFormat="1" applyFont="1" applyFill="1" applyBorder="1" applyProtection="1">
      <protection locked="0"/>
    </xf>
    <xf numFmtId="165" fontId="2" fillId="0" borderId="0" xfId="2" applyNumberFormat="1" applyFont="1" applyFill="1" applyBorder="1" applyAlignment="1" applyProtection="1">
      <alignment horizontal="center"/>
      <protection locked="0"/>
    </xf>
    <xf numFmtId="164" fontId="2" fillId="0" borderId="0" xfId="2" applyNumberFormat="1" applyFont="1" applyFill="1" applyBorder="1" applyAlignment="1" applyProtection="1">
      <alignment horizontal="center"/>
      <protection locked="0"/>
    </xf>
    <xf numFmtId="167" fontId="2" fillId="0" borderId="0" xfId="7"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0" fontId="0" fillId="0" borderId="0" xfId="0" applyFill="1" applyAlignment="1" applyProtection="1">
      <alignment horizontal="center"/>
    </xf>
    <xf numFmtId="0" fontId="0" fillId="0" borderId="0" xfId="0" applyProtection="1"/>
    <xf numFmtId="43" fontId="0" fillId="0" borderId="0" xfId="0" applyNumberFormat="1" applyFill="1" applyProtection="1"/>
    <xf numFmtId="0" fontId="0" fillId="0" borderId="0" xfId="0" applyFill="1" applyProtection="1"/>
    <xf numFmtId="165" fontId="0" fillId="0" borderId="0" xfId="2" applyNumberFormat="1" applyFont="1" applyFill="1" applyProtection="1"/>
    <xf numFmtId="5" fontId="0" fillId="0" borderId="0" xfId="2" applyNumberFormat="1" applyFont="1" applyFill="1" applyProtection="1"/>
    <xf numFmtId="9" fontId="0" fillId="0" borderId="0" xfId="7" applyFont="1" applyFill="1" applyAlignment="1" applyProtection="1">
      <alignment horizontal="center"/>
    </xf>
    <xf numFmtId="167" fontId="0" fillId="0" borderId="0" xfId="7" applyNumberFormat="1" applyFont="1" applyFill="1" applyProtection="1"/>
    <xf numFmtId="0" fontId="11" fillId="0" borderId="0" xfId="0" applyFont="1" applyProtection="1"/>
    <xf numFmtId="10" fontId="0" fillId="0" borderId="0" xfId="0" applyNumberFormat="1" applyFill="1" applyAlignment="1" applyProtection="1">
      <alignment horizontal="center"/>
    </xf>
    <xf numFmtId="10" fontId="0" fillId="0" borderId="0" xfId="7" applyNumberFormat="1" applyFont="1" applyFill="1" applyProtection="1"/>
    <xf numFmtId="9" fontId="0" fillId="0" borderId="0" xfId="7" applyFont="1" applyFill="1" applyProtection="1"/>
    <xf numFmtId="2" fontId="0" fillId="0" borderId="0" xfId="0" applyNumberFormat="1" applyFill="1" applyProtection="1"/>
    <xf numFmtId="10" fontId="0" fillId="0" borderId="0" xfId="7" applyNumberFormat="1" applyFont="1" applyFill="1" applyAlignment="1" applyProtection="1">
      <alignment horizontal="center"/>
    </xf>
    <xf numFmtId="0" fontId="10" fillId="0" borderId="0" xfId="0" applyFont="1" applyFill="1" applyProtection="1"/>
    <xf numFmtId="167" fontId="0" fillId="0" borderId="0" xfId="7" applyNumberFormat="1" applyFont="1" applyFill="1" applyAlignment="1" applyProtection="1">
      <alignment horizontal="center"/>
    </xf>
    <xf numFmtId="165" fontId="0" fillId="0" borderId="0" xfId="2" applyNumberFormat="1" applyFont="1" applyFill="1" applyAlignment="1" applyProtection="1"/>
    <xf numFmtId="167" fontId="0" fillId="0" borderId="2" xfId="7" applyNumberFormat="1" applyFont="1" applyFill="1" applyBorder="1" applyAlignment="1" applyProtection="1">
      <alignment horizontal="center"/>
    </xf>
    <xf numFmtId="165" fontId="0" fillId="0" borderId="2" xfId="2" applyNumberFormat="1" applyFont="1" applyFill="1" applyBorder="1" applyAlignment="1" applyProtection="1"/>
    <xf numFmtId="165" fontId="0" fillId="0" borderId="0" xfId="2" applyNumberFormat="1" applyFont="1" applyFill="1" applyAlignment="1" applyProtection="1">
      <alignment horizontal="center"/>
    </xf>
    <xf numFmtId="44" fontId="0" fillId="0" borderId="0" xfId="2" applyNumberFormat="1" applyFont="1" applyFill="1" applyAlignment="1" applyProtection="1">
      <alignment horizontal="center"/>
    </xf>
    <xf numFmtId="166" fontId="0" fillId="0" borderId="0" xfId="0" applyNumberFormat="1" applyFill="1" applyProtection="1"/>
    <xf numFmtId="166" fontId="0" fillId="0" borderId="2" xfId="0" applyNumberFormat="1" applyFill="1" applyBorder="1" applyProtection="1"/>
    <xf numFmtId="166" fontId="8" fillId="0" borderId="0" xfId="0" applyNumberFormat="1" applyFont="1" applyFill="1" applyProtection="1"/>
    <xf numFmtId="164" fontId="0" fillId="0" borderId="0" xfId="2" applyNumberFormat="1" applyFont="1" applyFill="1" applyProtection="1"/>
    <xf numFmtId="166" fontId="0" fillId="0" borderId="0" xfId="1" applyNumberFormat="1" applyFont="1" applyFill="1" applyProtection="1"/>
    <xf numFmtId="164" fontId="0" fillId="0" borderId="1" xfId="2" applyNumberFormat="1" applyFont="1" applyFill="1" applyBorder="1" applyProtection="1"/>
    <xf numFmtId="167" fontId="0" fillId="0" borderId="1" xfId="7" applyNumberFormat="1" applyFont="1" applyFill="1" applyBorder="1" applyAlignment="1" applyProtection="1">
      <alignment horizontal="center"/>
    </xf>
    <xf numFmtId="166" fontId="0" fillId="0" borderId="1" xfId="1" applyNumberFormat="1" applyFont="1" applyFill="1" applyBorder="1" applyProtection="1"/>
    <xf numFmtId="164" fontId="0" fillId="0" borderId="0" xfId="0" applyNumberFormat="1" applyFill="1" applyProtection="1"/>
    <xf numFmtId="165" fontId="8" fillId="0" borderId="0" xfId="0" applyNumberFormat="1" applyFont="1" applyFill="1" applyProtection="1"/>
    <xf numFmtId="165" fontId="8" fillId="0" borderId="0" xfId="2" applyNumberFormat="1" applyFont="1" applyFill="1" applyProtection="1"/>
    <xf numFmtId="0" fontId="0" fillId="0" borderId="0" xfId="0" applyFill="1" applyAlignment="1" applyProtection="1">
      <alignment horizontal="right"/>
    </xf>
    <xf numFmtId="10" fontId="0" fillId="0" borderId="0" xfId="0" applyNumberFormat="1" applyFill="1" applyAlignment="1" applyProtection="1">
      <alignment horizontal="left"/>
    </xf>
    <xf numFmtId="165" fontId="0" fillId="0" borderId="2" xfId="2" applyNumberFormat="1" applyFont="1" applyFill="1" applyBorder="1" applyProtection="1"/>
    <xf numFmtId="2" fontId="0" fillId="0" borderId="0" xfId="7" applyNumberFormat="1" applyFont="1" applyFill="1" applyAlignment="1" applyProtection="1">
      <alignment horizontal="center"/>
    </xf>
    <xf numFmtId="165" fontId="0" fillId="0" borderId="3" xfId="0" applyNumberFormat="1" applyFill="1" applyBorder="1" applyProtection="1"/>
    <xf numFmtId="10" fontId="0" fillId="0" borderId="1" xfId="7" applyNumberFormat="1" applyFont="1" applyFill="1" applyBorder="1" applyProtection="1"/>
    <xf numFmtId="10" fontId="0" fillId="0" borderId="0" xfId="7" applyNumberFormat="1" applyFont="1" applyFill="1" applyBorder="1" applyProtection="1"/>
    <xf numFmtId="167" fontId="0" fillId="0" borderId="0" xfId="0" applyNumberFormat="1" applyFill="1" applyAlignment="1" applyProtection="1">
      <alignment horizontal="center"/>
    </xf>
    <xf numFmtId="167" fontId="0" fillId="2" borderId="3" xfId="7" applyNumberFormat="1" applyFont="1" applyFill="1" applyBorder="1" applyAlignment="1" applyProtection="1">
      <alignment horizontal="center"/>
      <protection locked="0"/>
    </xf>
    <xf numFmtId="0" fontId="0" fillId="2" borderId="3" xfId="0" applyFill="1" applyBorder="1" applyAlignment="1" applyProtection="1">
      <alignment horizontal="center"/>
      <protection locked="0"/>
    </xf>
    <xf numFmtId="165" fontId="0" fillId="2" borderId="3" xfId="2" applyNumberFormat="1" applyFont="1" applyFill="1" applyBorder="1" applyAlignment="1" applyProtection="1">
      <protection locked="0"/>
    </xf>
    <xf numFmtId="9" fontId="0" fillId="2" borderId="3" xfId="7" applyFont="1" applyFill="1" applyBorder="1" applyAlignment="1" applyProtection="1">
      <alignment horizontal="center"/>
      <protection locked="0"/>
    </xf>
    <xf numFmtId="165" fontId="0" fillId="2" borderId="3" xfId="2" applyNumberFormat="1" applyFont="1" applyFill="1" applyBorder="1" applyAlignment="1" applyProtection="1">
      <alignment horizontal="center"/>
      <protection locked="0"/>
    </xf>
    <xf numFmtId="165" fontId="0" fillId="0" borderId="0" xfId="0" applyNumberFormat="1" applyFill="1" applyProtection="1"/>
    <xf numFmtId="165" fontId="0" fillId="2" borderId="3" xfId="2" applyNumberFormat="1" applyFont="1" applyFill="1" applyBorder="1" applyProtection="1">
      <protection locked="0"/>
    </xf>
    <xf numFmtId="166" fontId="0" fillId="2" borderId="3" xfId="1" applyNumberFormat="1" applyFont="1" applyFill="1" applyBorder="1" applyProtection="1">
      <protection locked="0"/>
    </xf>
    <xf numFmtId="0" fontId="0" fillId="2" borderId="3" xfId="2" applyNumberFormat="1" applyFont="1" applyFill="1" applyBorder="1" applyAlignment="1" applyProtection="1">
      <alignment horizontal="center"/>
      <protection locked="0"/>
    </xf>
    <xf numFmtId="0" fontId="0" fillId="2" borderId="4" xfId="0" applyFill="1" applyBorder="1" applyProtection="1">
      <protection locked="0"/>
    </xf>
    <xf numFmtId="0" fontId="2" fillId="2" borderId="5" xfId="0" applyFont="1" applyFill="1" applyBorder="1" applyAlignment="1" applyProtection="1">
      <alignment horizontal="center"/>
      <protection locked="0"/>
    </xf>
    <xf numFmtId="166" fontId="2" fillId="2" borderId="3" xfId="1" applyNumberFormat="1" applyFont="1" applyFill="1" applyBorder="1" applyAlignment="1" applyProtection="1">
      <alignment horizontal="center"/>
      <protection locked="0"/>
    </xf>
    <xf numFmtId="5" fontId="2" fillId="2" borderId="5" xfId="0" applyNumberFormat="1" applyFont="1" applyFill="1" applyBorder="1" applyAlignment="1" applyProtection="1">
      <alignment horizontal="center" wrapText="1"/>
      <protection locked="0"/>
    </xf>
    <xf numFmtId="5" fontId="2" fillId="2" borderId="3" xfId="0" applyNumberFormat="1" applyFont="1" applyFill="1" applyBorder="1" applyProtection="1">
      <protection locked="0"/>
    </xf>
    <xf numFmtId="0" fontId="0" fillId="0" borderId="0" xfId="0" applyAlignment="1" applyProtection="1">
      <alignment horizontal="center"/>
    </xf>
    <xf numFmtId="0" fontId="0" fillId="0" borderId="1" xfId="0" applyBorder="1" applyProtection="1"/>
    <xf numFmtId="0" fontId="10" fillId="0" borderId="0" xfId="0" applyFont="1" applyProtection="1"/>
    <xf numFmtId="0" fontId="10" fillId="0" borderId="0" xfId="0" applyFont="1" applyFill="1" applyBorder="1" applyProtection="1"/>
    <xf numFmtId="166" fontId="0" fillId="0" borderId="0" xfId="1" applyNumberFormat="1" applyFont="1" applyAlignment="1" applyProtection="1">
      <alignment horizontal="center"/>
    </xf>
    <xf numFmtId="166" fontId="0" fillId="0" borderId="0" xfId="1" applyNumberFormat="1" applyFont="1" applyFill="1" applyAlignment="1" applyProtection="1"/>
    <xf numFmtId="166" fontId="0" fillId="0" borderId="2" xfId="1" applyNumberFormat="1" applyFont="1" applyFill="1" applyBorder="1" applyAlignment="1" applyProtection="1"/>
    <xf numFmtId="0" fontId="0" fillId="0" borderId="2" xfId="0" applyFill="1" applyBorder="1" applyProtection="1"/>
    <xf numFmtId="166" fontId="0" fillId="0" borderId="0" xfId="1" applyNumberFormat="1" applyFont="1" applyFill="1" applyBorder="1" applyProtection="1"/>
    <xf numFmtId="0" fontId="0" fillId="0" borderId="1" xfId="0" applyFill="1" applyBorder="1" applyProtection="1"/>
    <xf numFmtId="0" fontId="2" fillId="0" borderId="5" xfId="0" applyFont="1" applyBorder="1" applyProtection="1"/>
    <xf numFmtId="0" fontId="2" fillId="0" borderId="6" xfId="0" applyFont="1" applyBorder="1" applyProtection="1"/>
    <xf numFmtId="0" fontId="2" fillId="0" borderId="7" xfId="0" applyFont="1" applyBorder="1" applyProtection="1"/>
    <xf numFmtId="0" fontId="2" fillId="0" borderId="3" xfId="0" applyFont="1" applyBorder="1" applyProtection="1"/>
    <xf numFmtId="0" fontId="2" fillId="0" borderId="0" xfId="0" applyFont="1" applyProtection="1"/>
    <xf numFmtId="0" fontId="6" fillId="0" borderId="6" xfId="0" applyFont="1" applyBorder="1" applyAlignment="1" applyProtection="1">
      <alignment horizontal="left"/>
    </xf>
    <xf numFmtId="0" fontId="0" fillId="0" borderId="7" xfId="0" applyBorder="1" applyAlignment="1" applyProtection="1">
      <alignment horizontal="left"/>
    </xf>
    <xf numFmtId="0" fontId="2" fillId="0" borderId="7" xfId="0" applyFont="1" applyBorder="1" applyAlignment="1" applyProtection="1">
      <alignment horizontal="left"/>
    </xf>
    <xf numFmtId="0" fontId="4" fillId="0" borderId="0" xfId="0" applyFont="1" applyProtection="1"/>
    <xf numFmtId="0" fontId="2" fillId="0" borderId="0" xfId="0" applyFont="1" applyBorder="1" applyProtection="1"/>
    <xf numFmtId="0" fontId="2" fillId="0" borderId="0" xfId="0" applyFont="1" applyAlignment="1" applyProtection="1">
      <alignment horizontal="center" wrapText="1"/>
    </xf>
    <xf numFmtId="5" fontId="7" fillId="0" borderId="3" xfId="0" applyNumberFormat="1" applyFont="1" applyBorder="1" applyAlignment="1" applyProtection="1">
      <alignment horizontal="center" wrapText="1"/>
    </xf>
    <xf numFmtId="0" fontId="3" fillId="0" borderId="0" xfId="0" applyFont="1" applyAlignment="1" applyProtection="1">
      <alignment horizontal="left"/>
    </xf>
    <xf numFmtId="0" fontId="2" fillId="0" borderId="0" xfId="0" applyFont="1" applyAlignment="1" applyProtection="1">
      <alignment horizontal="right"/>
    </xf>
    <xf numFmtId="0" fontId="9" fillId="0" borderId="0" xfId="0" applyFont="1" applyAlignment="1" applyProtection="1">
      <alignment horizontal="right"/>
    </xf>
    <xf numFmtId="0" fontId="4" fillId="0" borderId="0" xfId="0" applyFont="1" applyAlignment="1" applyProtection="1">
      <alignment horizontal="right"/>
    </xf>
    <xf numFmtId="0" fontId="5" fillId="0" borderId="0" xfId="0" applyFont="1" applyAlignment="1" applyProtection="1">
      <alignment horizontal="right"/>
    </xf>
    <xf numFmtId="0" fontId="4" fillId="0" borderId="0" xfId="0" applyFont="1" applyBorder="1" applyAlignment="1" applyProtection="1">
      <alignment horizontal="right"/>
    </xf>
    <xf numFmtId="164" fontId="2" fillId="0" borderId="7" xfId="2" applyNumberFormat="1" applyFont="1" applyBorder="1" applyAlignment="1" applyProtection="1">
      <alignment horizontal="left"/>
    </xf>
    <xf numFmtId="167" fontId="2" fillId="0" borderId="8" xfId="7" applyNumberFormat="1" applyFont="1" applyBorder="1" applyAlignment="1" applyProtection="1">
      <alignment horizontal="left"/>
    </xf>
    <xf numFmtId="5" fontId="2" fillId="0" borderId="5" xfId="0" applyNumberFormat="1" applyFont="1" applyBorder="1" applyAlignment="1" applyProtection="1">
      <alignment horizontal="center" wrapText="1"/>
    </xf>
    <xf numFmtId="164" fontId="2" fillId="0" borderId="5" xfId="2" applyNumberFormat="1" applyFont="1" applyBorder="1" applyAlignment="1" applyProtection="1">
      <alignment horizontal="center" wrapText="1"/>
    </xf>
    <xf numFmtId="167" fontId="2" fillId="0" borderId="5" xfId="7" applyNumberFormat="1" applyFont="1" applyBorder="1" applyAlignment="1" applyProtection="1">
      <alignment horizontal="center" wrapText="1"/>
    </xf>
    <xf numFmtId="165" fontId="2" fillId="0" borderId="3" xfId="2" applyNumberFormat="1" applyFont="1" applyFill="1" applyBorder="1" applyAlignment="1" applyProtection="1">
      <alignment horizontal="center"/>
    </xf>
    <xf numFmtId="164" fontId="2" fillId="0" borderId="3" xfId="2" applyNumberFormat="1" applyFont="1" applyFill="1" applyBorder="1" applyAlignment="1" applyProtection="1">
      <alignment horizontal="center"/>
    </xf>
    <xf numFmtId="167" fontId="2" fillId="0" borderId="3" xfId="7" applyNumberFormat="1" applyFont="1" applyFill="1" applyBorder="1" applyAlignment="1" applyProtection="1">
      <alignment horizontal="center"/>
    </xf>
    <xf numFmtId="165" fontId="2" fillId="0" borderId="3" xfId="2" applyNumberFormat="1" applyFont="1" applyBorder="1" applyAlignment="1" applyProtection="1">
      <alignment horizontal="center"/>
    </xf>
    <xf numFmtId="164" fontId="2" fillId="0" borderId="3" xfId="2" applyNumberFormat="1" applyFont="1" applyBorder="1" applyAlignment="1" applyProtection="1">
      <alignment horizontal="center"/>
    </xf>
    <xf numFmtId="167" fontId="2" fillId="0" borderId="3" xfId="7" applyNumberFormat="1" applyFont="1" applyBorder="1" applyAlignment="1" applyProtection="1">
      <alignment horizontal="center"/>
    </xf>
    <xf numFmtId="165" fontId="2" fillId="0" borderId="0" xfId="2" applyNumberFormat="1" applyFont="1" applyFill="1" applyBorder="1" applyAlignment="1" applyProtection="1">
      <alignment horizontal="center"/>
    </xf>
    <xf numFmtId="164" fontId="2" fillId="0" borderId="0" xfId="2" applyNumberFormat="1" applyFont="1" applyFill="1" applyBorder="1" applyAlignment="1" applyProtection="1">
      <alignment horizontal="center"/>
    </xf>
    <xf numFmtId="167" fontId="2" fillId="0" borderId="0" xfId="7" applyNumberFormat="1" applyFont="1" applyFill="1" applyBorder="1" applyAlignment="1" applyProtection="1">
      <alignment horizontal="center"/>
    </xf>
    <xf numFmtId="165" fontId="0" fillId="0" borderId="9" xfId="2" applyNumberFormat="1" applyFont="1" applyFill="1" applyBorder="1" applyProtection="1"/>
    <xf numFmtId="9" fontId="0" fillId="0" borderId="9" xfId="7" applyFont="1" applyFill="1" applyBorder="1" applyProtection="1"/>
    <xf numFmtId="10" fontId="0" fillId="0" borderId="9" xfId="7" applyNumberFormat="1" applyFont="1" applyFill="1" applyBorder="1" applyProtection="1"/>
    <xf numFmtId="165" fontId="0" fillId="0" borderId="10" xfId="2" applyNumberFormat="1" applyFont="1" applyFill="1" applyBorder="1" applyProtection="1"/>
    <xf numFmtId="5" fontId="0" fillId="0" borderId="11" xfId="2" applyNumberFormat="1" applyFont="1" applyFill="1" applyBorder="1" applyProtection="1"/>
    <xf numFmtId="165" fontId="0" fillId="0" borderId="12" xfId="2" applyNumberFormat="1" applyFont="1" applyFill="1" applyBorder="1" applyProtection="1"/>
    <xf numFmtId="44" fontId="0" fillId="0" borderId="13" xfId="2" applyFont="1" applyFill="1" applyBorder="1" applyProtection="1"/>
    <xf numFmtId="167" fontId="0" fillId="0" borderId="10" xfId="7" applyNumberFormat="1" applyFont="1" applyFill="1" applyBorder="1" applyProtection="1"/>
    <xf numFmtId="167" fontId="0" fillId="0" borderId="14" xfId="7" applyNumberFormat="1" applyFont="1" applyFill="1" applyBorder="1" applyProtection="1"/>
    <xf numFmtId="167" fontId="0" fillId="0" borderId="10" xfId="7" applyNumberFormat="1" applyFont="1" applyBorder="1" applyProtection="1"/>
    <xf numFmtId="168" fontId="0" fillId="2" borderId="3" xfId="0" applyNumberFormat="1" applyFill="1" applyBorder="1" applyProtection="1">
      <protection locked="0"/>
    </xf>
    <xf numFmtId="168" fontId="0" fillId="0" borderId="3" xfId="0" applyNumberFormat="1" applyBorder="1" applyProtection="1">
      <protection locked="0"/>
    </xf>
    <xf numFmtId="0" fontId="0" fillId="0" borderId="0" xfId="0" applyAlignment="1" applyProtection="1">
      <alignment horizontal="center"/>
      <protection locked="0"/>
    </xf>
    <xf numFmtId="4" fontId="0" fillId="0" borderId="0" xfId="0" applyNumberFormat="1" applyProtection="1">
      <protection locked="0"/>
    </xf>
    <xf numFmtId="3" fontId="0" fillId="0" borderId="0" xfId="0" applyNumberFormat="1" applyProtection="1">
      <protection locked="0"/>
    </xf>
    <xf numFmtId="0" fontId="0" fillId="0" borderId="3" xfId="0" applyBorder="1" applyAlignment="1" applyProtection="1">
      <alignment horizontal="center"/>
    </xf>
    <xf numFmtId="0" fontId="0" fillId="0" borderId="3" xfId="0" applyBorder="1" applyProtection="1"/>
    <xf numFmtId="4" fontId="0" fillId="0" borderId="3" xfId="0" applyNumberFormat="1" applyBorder="1" applyProtection="1"/>
    <xf numFmtId="3" fontId="0" fillId="0" borderId="3" xfId="0" applyNumberFormat="1" applyBorder="1" applyProtection="1"/>
    <xf numFmtId="9" fontId="0" fillId="0" borderId="3" xfId="0" applyNumberFormat="1" applyBorder="1" applyProtection="1"/>
    <xf numFmtId="168" fontId="0" fillId="0" borderId="3" xfId="0" applyNumberFormat="1" applyBorder="1" applyProtection="1"/>
    <xf numFmtId="0" fontId="21" fillId="0" borderId="0" xfId="3" applyFont="1" applyAlignment="1" applyProtection="1"/>
    <xf numFmtId="44" fontId="22" fillId="0" borderId="0" xfId="2" applyFont="1" applyFill="1" applyBorder="1" applyAlignment="1" applyProtection="1">
      <alignment horizontal="center"/>
      <protection locked="0"/>
    </xf>
    <xf numFmtId="0" fontId="18" fillId="0" borderId="0" xfId="0" applyFont="1" applyFill="1"/>
    <xf numFmtId="0" fontId="20" fillId="0" borderId="0" xfId="0" applyFont="1" applyFill="1"/>
    <xf numFmtId="0" fontId="22" fillId="0" borderId="0" xfId="0" applyFont="1" applyFill="1"/>
    <xf numFmtId="0" fontId="25" fillId="0" borderId="0" xfId="0" applyFont="1" applyFill="1"/>
    <xf numFmtId="0" fontId="26" fillId="0" borderId="0" xfId="0" applyFont="1" applyFill="1"/>
    <xf numFmtId="0" fontId="27" fillId="0" borderId="0" xfId="0" applyFont="1" applyFill="1"/>
    <xf numFmtId="0" fontId="0" fillId="0" borderId="0" xfId="0" applyFill="1"/>
    <xf numFmtId="0" fontId="22" fillId="0" borderId="0" xfId="0" applyFont="1"/>
    <xf numFmtId="0" fontId="18" fillId="0" borderId="0" xfId="0" applyFont="1"/>
    <xf numFmtId="0" fontId="22" fillId="0" borderId="0" xfId="0" applyFont="1" applyFill="1" applyAlignment="1"/>
    <xf numFmtId="0" fontId="20" fillId="0" borderId="0" xfId="0" applyFont="1" applyFill="1" applyAlignment="1"/>
    <xf numFmtId="0" fontId="29" fillId="0" borderId="0" xfId="0" applyFont="1" applyFill="1"/>
    <xf numFmtId="0" fontId="26" fillId="0" borderId="0" xfId="0" applyFont="1" applyFill="1" applyAlignment="1"/>
    <xf numFmtId="0" fontId="31" fillId="0" borderId="0" xfId="0" applyFont="1" applyFill="1" applyAlignment="1"/>
    <xf numFmtId="0" fontId="27" fillId="0" borderId="0" xfId="0" applyFont="1" applyFill="1" applyBorder="1" applyAlignment="1">
      <alignment horizontal="center"/>
    </xf>
    <xf numFmtId="0" fontId="25" fillId="0" borderId="0" xfId="0" applyFont="1" applyFill="1" applyAlignment="1">
      <alignment horizontal="left"/>
    </xf>
    <xf numFmtId="0" fontId="22" fillId="0" borderId="0" xfId="0" applyFont="1" applyFill="1" applyAlignment="1">
      <alignment horizontal="left" indent="4"/>
    </xf>
    <xf numFmtId="0" fontId="27" fillId="0" borderId="0" xfId="0" applyFont="1" applyFill="1" applyAlignment="1"/>
    <xf numFmtId="0" fontId="0" fillId="0" borderId="0" xfId="0" applyFill="1" applyAlignment="1">
      <alignment horizontal="left"/>
    </xf>
    <xf numFmtId="0" fontId="18" fillId="0" borderId="0" xfId="0" applyFont="1" applyFill="1" applyAlignment="1">
      <alignment horizontal="left"/>
    </xf>
    <xf numFmtId="0" fontId="30" fillId="0" borderId="0" xfId="0" applyFont="1" applyFill="1" applyAlignment="1">
      <alignment horizontal="left"/>
    </xf>
    <xf numFmtId="0" fontId="22" fillId="0" borderId="0" xfId="0" applyFont="1" applyFill="1" applyAlignment="1">
      <alignment horizontal="right"/>
    </xf>
    <xf numFmtId="0" fontId="22" fillId="0" borderId="0" xfId="0" applyFont="1" applyAlignment="1"/>
    <xf numFmtId="0" fontId="22" fillId="0" borderId="0" xfId="0" applyFont="1" applyAlignment="1">
      <alignment horizontal="right"/>
    </xf>
    <xf numFmtId="0" fontId="22" fillId="0" borderId="0" xfId="0" applyFont="1" applyAlignment="1">
      <alignment horizontal="left"/>
    </xf>
    <xf numFmtId="0" fontId="20" fillId="0" borderId="2" xfId="0" applyFont="1" applyFill="1" applyBorder="1" applyAlignment="1">
      <alignment horizontal="center"/>
    </xf>
    <xf numFmtId="1" fontId="20" fillId="3" borderId="2" xfId="0" applyNumberFormat="1" applyFont="1" applyFill="1" applyBorder="1" applyAlignment="1" applyProtection="1">
      <alignment horizontal="center"/>
      <protection locked="0"/>
    </xf>
    <xf numFmtId="0" fontId="27" fillId="0" borderId="0" xfId="0" applyFont="1"/>
    <xf numFmtId="0" fontId="22" fillId="0" borderId="0" xfId="0" applyFont="1" applyAlignment="1">
      <alignment horizontal="left" indent="4"/>
    </xf>
    <xf numFmtId="0" fontId="27" fillId="0" borderId="3" xfId="0" applyFont="1" applyBorder="1"/>
    <xf numFmtId="0" fontId="27" fillId="3" borderId="3" xfId="0" applyFont="1" applyFill="1" applyBorder="1" applyProtection="1">
      <protection locked="0"/>
    </xf>
    <xf numFmtId="0" fontId="32" fillId="0" borderId="0" xfId="0" applyFont="1"/>
    <xf numFmtId="0" fontId="22" fillId="0" borderId="2" xfId="0" applyFont="1" applyBorder="1"/>
    <xf numFmtId="0" fontId="22" fillId="3" borderId="2" xfId="0" applyFont="1" applyFill="1" applyBorder="1" applyAlignment="1" applyProtection="1">
      <alignment horizontal="center"/>
      <protection locked="0"/>
    </xf>
    <xf numFmtId="0" fontId="20" fillId="0" borderId="0" xfId="0" applyFont="1"/>
    <xf numFmtId="0" fontId="22" fillId="0" borderId="0" xfId="0" applyFont="1" applyAlignment="1">
      <alignment horizontal="right" vertical="top"/>
    </xf>
    <xf numFmtId="0" fontId="20" fillId="0" borderId="0" xfId="0" applyFont="1" applyFill="1" applyAlignment="1">
      <alignment horizontal="left"/>
    </xf>
    <xf numFmtId="0" fontId="20" fillId="0" borderId="0" xfId="0" applyFont="1" applyAlignment="1">
      <alignment vertical="top"/>
    </xf>
    <xf numFmtId="0" fontId="22" fillId="0" borderId="0" xfId="0" applyFont="1" applyFill="1" applyBorder="1" applyAlignment="1"/>
    <xf numFmtId="0" fontId="18" fillId="0" borderId="0" xfId="0" applyFont="1" applyAlignment="1">
      <alignment horizontal="right"/>
    </xf>
    <xf numFmtId="0" fontId="27" fillId="0" borderId="0" xfId="0" applyFont="1" applyAlignment="1">
      <alignment horizontal="right"/>
    </xf>
    <xf numFmtId="0" fontId="18" fillId="0" borderId="0" xfId="0" applyFont="1" applyBorder="1"/>
    <xf numFmtId="0" fontId="22" fillId="3" borderId="0" xfId="0" applyFont="1" applyFill="1" applyBorder="1" applyAlignment="1" applyProtection="1">
      <alignment horizontal="left"/>
      <protection locked="0"/>
    </xf>
    <xf numFmtId="0" fontId="27" fillId="0" borderId="0" xfId="0" applyFont="1" applyBorder="1"/>
    <xf numFmtId="0" fontId="18" fillId="0" borderId="0" xfId="0" applyFont="1" applyAlignment="1">
      <alignment horizontal="center"/>
    </xf>
    <xf numFmtId="0" fontId="27" fillId="3" borderId="3" xfId="0" applyFont="1" applyFill="1" applyBorder="1" applyAlignment="1" applyProtection="1">
      <alignment horizontal="center"/>
      <protection locked="0"/>
    </xf>
    <xf numFmtId="0" fontId="20" fillId="0" borderId="2" xfId="0" applyFont="1" applyBorder="1" applyAlignment="1">
      <alignment horizontal="center"/>
    </xf>
    <xf numFmtId="0" fontId="22" fillId="0" borderId="0" xfId="0" applyFont="1" applyFill="1" applyAlignment="1" applyProtection="1">
      <alignment horizontal="left"/>
    </xf>
    <xf numFmtId="0" fontId="22" fillId="0" borderId="0" xfId="0" applyFont="1" applyFill="1" applyAlignment="1" applyProtection="1">
      <alignment wrapText="1"/>
    </xf>
    <xf numFmtId="0" fontId="27" fillId="3" borderId="2" xfId="0" applyFont="1" applyFill="1" applyBorder="1" applyProtection="1">
      <protection locked="0"/>
    </xf>
    <xf numFmtId="0" fontId="27" fillId="0" borderId="0" xfId="0" applyFont="1" applyAlignment="1">
      <alignment horizontal="right" vertical="top"/>
    </xf>
    <xf numFmtId="0" fontId="22" fillId="0" borderId="0" xfId="0" applyFont="1" applyAlignment="1">
      <alignment vertical="top" wrapText="1"/>
    </xf>
    <xf numFmtId="0" fontId="18" fillId="0" borderId="3" xfId="0" applyFont="1" applyBorder="1" applyAlignment="1">
      <alignment horizontal="center" wrapText="1"/>
    </xf>
    <xf numFmtId="0" fontId="22" fillId="0" borderId="0" xfId="0" applyFont="1" applyAlignment="1">
      <alignment vertical="top"/>
    </xf>
    <xf numFmtId="0" fontId="27" fillId="0" borderId="3" xfId="0" applyFont="1" applyBorder="1" applyAlignment="1">
      <alignment horizontal="center"/>
    </xf>
    <xf numFmtId="0" fontId="36" fillId="0" borderId="0" xfId="0" applyFont="1"/>
    <xf numFmtId="0" fontId="27" fillId="0" borderId="3" xfId="0" applyFont="1" applyFill="1" applyBorder="1" applyAlignment="1">
      <alignment horizontal="center"/>
    </xf>
    <xf numFmtId="0" fontId="27" fillId="0" borderId="0" xfId="0" applyFont="1" applyAlignment="1"/>
    <xf numFmtId="0" fontId="22" fillId="3" borderId="3" xfId="0" applyFont="1" applyFill="1" applyBorder="1" applyAlignment="1" applyProtection="1">
      <alignment horizontal="left"/>
      <protection locked="0"/>
    </xf>
    <xf numFmtId="0" fontId="22" fillId="0" borderId="3" xfId="0" applyFont="1" applyBorder="1" applyAlignment="1">
      <alignment horizontal="center"/>
    </xf>
    <xf numFmtId="0" fontId="18" fillId="0" borderId="6" xfId="0" applyFont="1" applyBorder="1"/>
    <xf numFmtId="0" fontId="18" fillId="0" borderId="7" xfId="0" applyFont="1" applyBorder="1"/>
    <xf numFmtId="0" fontId="32" fillId="0" borderId="7" xfId="0" applyFont="1" applyBorder="1" applyAlignment="1">
      <alignment horizontal="right"/>
    </xf>
    <xf numFmtId="0" fontId="22" fillId="0" borderId="0" xfId="0" applyFont="1" applyFill="1" applyBorder="1" applyAlignment="1" applyProtection="1">
      <alignment horizontal="left"/>
      <protection locked="0"/>
    </xf>
    <xf numFmtId="0" fontId="23" fillId="0" borderId="8" xfId="0" applyFont="1" applyBorder="1" applyAlignment="1">
      <alignment horizontal="right"/>
    </xf>
    <xf numFmtId="0" fontId="23" fillId="0" borderId="7" xfId="0" applyFont="1" applyBorder="1" applyAlignment="1">
      <alignment horizontal="right"/>
    </xf>
    <xf numFmtId="0" fontId="22" fillId="0" borderId="3" xfId="0" applyFont="1" applyBorder="1"/>
    <xf numFmtId="0" fontId="18" fillId="0" borderId="0" xfId="0" applyFont="1" applyBorder="1" applyAlignment="1">
      <alignment horizontal="left"/>
    </xf>
    <xf numFmtId="0" fontId="0" fillId="0" borderId="0" xfId="0" applyAlignment="1">
      <alignment vertical="top"/>
    </xf>
    <xf numFmtId="0" fontId="19" fillId="0" borderId="15" xfId="6" applyFont="1" applyBorder="1" applyAlignment="1">
      <alignment horizontal="justify" vertical="top" wrapText="1"/>
    </xf>
    <xf numFmtId="0" fontId="19" fillId="4" borderId="16" xfId="6" applyFont="1" applyFill="1" applyBorder="1" applyAlignment="1">
      <alignment vertical="top" wrapText="1"/>
    </xf>
    <xf numFmtId="0" fontId="19" fillId="4" borderId="17" xfId="6" applyFont="1" applyFill="1" applyBorder="1" applyAlignment="1">
      <alignment horizontal="right" vertical="top" wrapText="1"/>
    </xf>
    <xf numFmtId="0" fontId="19" fillId="4" borderId="17" xfId="6" applyFont="1" applyFill="1" applyBorder="1" applyAlignment="1">
      <alignment vertical="top" wrapText="1"/>
    </xf>
    <xf numFmtId="0" fontId="19" fillId="4" borderId="18" xfId="6" applyFont="1" applyFill="1" applyBorder="1" applyAlignment="1">
      <alignment vertical="top" wrapText="1"/>
    </xf>
    <xf numFmtId="0" fontId="18" fillId="4" borderId="19" xfId="6" applyFont="1" applyFill="1" applyBorder="1" applyAlignment="1">
      <alignment vertical="top" wrapText="1"/>
    </xf>
    <xf numFmtId="0" fontId="19" fillId="4" borderId="19" xfId="6" applyFont="1" applyFill="1" applyBorder="1" applyAlignment="1" applyProtection="1">
      <alignment vertical="top" wrapText="1"/>
      <protection locked="0"/>
    </xf>
    <xf numFmtId="0" fontId="19" fillId="4" borderId="19" xfId="6" applyFont="1" applyFill="1" applyBorder="1" applyAlignment="1">
      <alignment vertical="top" wrapText="1"/>
    </xf>
    <xf numFmtId="0" fontId="19" fillId="4" borderId="19" xfId="6" applyFont="1" applyFill="1" applyBorder="1" applyAlignment="1" applyProtection="1">
      <alignment horizontal="right" vertical="top" wrapText="1"/>
      <protection locked="0"/>
    </xf>
    <xf numFmtId="0" fontId="18" fillId="4" borderId="19" xfId="6" applyFont="1" applyFill="1" applyBorder="1" applyAlignment="1">
      <alignment horizontal="justify" vertical="top" wrapText="1"/>
    </xf>
    <xf numFmtId="0" fontId="19" fillId="4" borderId="17" xfId="6" applyFont="1" applyFill="1" applyBorder="1" applyAlignment="1">
      <alignment horizontal="justify" vertical="top" wrapText="1"/>
    </xf>
    <xf numFmtId="0" fontId="19" fillId="4" borderId="19" xfId="6" applyFont="1" applyFill="1" applyBorder="1" applyAlignment="1">
      <alignment horizontal="justify" vertical="top" wrapText="1"/>
    </xf>
    <xf numFmtId="0" fontId="18" fillId="4" borderId="20" xfId="6" applyFont="1" applyFill="1" applyBorder="1" applyAlignment="1">
      <alignment horizontal="justify" vertical="top" wrapText="1"/>
    </xf>
    <xf numFmtId="0" fontId="19" fillId="4" borderId="21" xfId="6" applyFont="1" applyFill="1" applyBorder="1" applyAlignment="1">
      <alignment horizontal="justify" vertical="top" wrapText="1"/>
    </xf>
    <xf numFmtId="0" fontId="19" fillId="4" borderId="20" xfId="6" applyFont="1" applyFill="1" applyBorder="1" applyAlignment="1">
      <alignment horizontal="justify" vertical="top" wrapText="1"/>
    </xf>
    <xf numFmtId="0" fontId="19" fillId="4" borderId="22" xfId="6" applyFont="1" applyFill="1" applyBorder="1" applyAlignment="1">
      <alignment horizontal="justify" vertical="top" wrapText="1"/>
    </xf>
    <xf numFmtId="0" fontId="18" fillId="0" borderId="16" xfId="6" applyFont="1" applyBorder="1" applyAlignment="1">
      <alignment horizontal="justify" vertical="top" wrapText="1"/>
    </xf>
    <xf numFmtId="0" fontId="18" fillId="0" borderId="15" xfId="6" applyFont="1" applyBorder="1" applyAlignment="1">
      <alignment vertical="top" wrapText="1"/>
    </xf>
    <xf numFmtId="0" fontId="18" fillId="0" borderId="0" xfId="6" applyFont="1" applyBorder="1" applyAlignment="1">
      <alignment horizontal="justify" vertical="top" wrapText="1"/>
    </xf>
    <xf numFmtId="0" fontId="18" fillId="0" borderId="19" xfId="6" applyFont="1" applyBorder="1" applyAlignment="1">
      <alignment horizontal="justify" vertical="top" wrapText="1"/>
    </xf>
    <xf numFmtId="0" fontId="19" fillId="0" borderId="19" xfId="6" applyFont="1" applyFill="1" applyBorder="1" applyAlignment="1" applyProtection="1">
      <alignment horizontal="justify" vertical="top" wrapText="1"/>
      <protection locked="0"/>
    </xf>
    <xf numFmtId="0" fontId="18" fillId="0" borderId="23" xfId="6" applyFont="1" applyBorder="1" applyAlignment="1">
      <alignment horizontal="justify" vertical="top" wrapText="1"/>
    </xf>
    <xf numFmtId="0" fontId="18" fillId="0" borderId="17" xfId="6" applyFont="1" applyBorder="1" applyAlignment="1">
      <alignment vertical="top" wrapText="1"/>
    </xf>
    <xf numFmtId="0" fontId="19" fillId="0" borderId="17" xfId="6" applyFont="1" applyBorder="1" applyAlignment="1">
      <alignment horizontal="justify" vertical="top" wrapText="1"/>
    </xf>
    <xf numFmtId="0" fontId="19" fillId="3" borderId="24" xfId="6" applyFont="1" applyFill="1" applyBorder="1" applyAlignment="1" applyProtection="1">
      <alignment horizontal="justify" vertical="top" wrapText="1"/>
      <protection locked="0"/>
    </xf>
    <xf numFmtId="0" fontId="19" fillId="0" borderId="17" xfId="6" applyFont="1" applyBorder="1" applyAlignment="1">
      <alignment vertical="top" wrapText="1"/>
    </xf>
    <xf numFmtId="0" fontId="22" fillId="3" borderId="17" xfId="6" applyFont="1" applyFill="1" applyBorder="1" applyAlignment="1" applyProtection="1">
      <alignment horizontal="left"/>
      <protection locked="0"/>
    </xf>
    <xf numFmtId="0" fontId="22" fillId="0" borderId="18" xfId="6" applyFont="1" applyFill="1" applyBorder="1" applyAlignment="1"/>
    <xf numFmtId="0" fontId="18" fillId="0" borderId="18" xfId="6" applyFont="1" applyBorder="1" applyAlignment="1">
      <alignment horizontal="justify" vertical="top" wrapText="1"/>
    </xf>
    <xf numFmtId="0" fontId="18" fillId="0" borderId="17" xfId="6" applyFont="1" applyBorder="1" applyAlignment="1">
      <alignment horizontal="justify" vertical="top" wrapText="1"/>
    </xf>
    <xf numFmtId="0" fontId="18" fillId="0" borderId="20" xfId="6" applyFont="1" applyBorder="1" applyAlignment="1">
      <alignment horizontal="justify" vertical="top" wrapText="1"/>
    </xf>
    <xf numFmtId="0" fontId="18" fillId="0" borderId="21" xfId="6" applyFont="1" applyBorder="1" applyAlignment="1">
      <alignment horizontal="justify" vertical="top" wrapText="1"/>
    </xf>
    <xf numFmtId="0" fontId="18" fillId="0" borderId="22" xfId="6" applyFont="1" applyBorder="1" applyAlignment="1">
      <alignment horizontal="justify" vertical="top" wrapText="1"/>
    </xf>
    <xf numFmtId="0" fontId="19" fillId="0" borderId="16" xfId="6" applyFont="1" applyBorder="1" applyAlignment="1">
      <alignment horizontal="justify" vertical="top" wrapText="1"/>
    </xf>
    <xf numFmtId="0" fontId="19" fillId="0" borderId="19" xfId="6" applyFont="1" applyBorder="1" applyAlignment="1">
      <alignment horizontal="justify" vertical="top" wrapText="1"/>
    </xf>
    <xf numFmtId="0" fontId="19" fillId="0" borderId="19" xfId="6" applyFont="1" applyBorder="1" applyAlignment="1">
      <alignment vertical="top" wrapText="1"/>
    </xf>
    <xf numFmtId="0" fontId="27" fillId="0" borderId="0" xfId="0" applyFont="1" applyAlignment="1">
      <alignment horizontal="left"/>
    </xf>
    <xf numFmtId="0" fontId="18" fillId="0" borderId="0" xfId="0" applyFont="1" applyAlignment="1">
      <alignment horizontal="right" vertical="top" wrapText="1"/>
    </xf>
    <xf numFmtId="49" fontId="18" fillId="0" borderId="0" xfId="0" applyNumberFormat="1" applyFont="1" applyAlignment="1">
      <alignment horizontal="right" vertical="top" wrapText="1"/>
    </xf>
    <xf numFmtId="0" fontId="0" fillId="0" borderId="2" xfId="0" applyBorder="1"/>
    <xf numFmtId="0" fontId="27" fillId="0" borderId="0" xfId="0" applyFont="1" applyAlignment="1">
      <alignment horizontal="justify"/>
    </xf>
    <xf numFmtId="169" fontId="0" fillId="0" borderId="0" xfId="0" applyNumberFormat="1" applyFill="1" applyBorder="1" applyProtection="1"/>
    <xf numFmtId="169" fontId="0" fillId="0" borderId="0" xfId="0" applyNumberFormat="1" applyFill="1" applyBorder="1" applyAlignment="1" applyProtection="1">
      <alignment horizontal="center"/>
    </xf>
    <xf numFmtId="169" fontId="12" fillId="0" borderId="0" xfId="0" applyNumberFormat="1" applyFont="1" applyFill="1" applyProtection="1"/>
    <xf numFmtId="0" fontId="18" fillId="0" borderId="25" xfId="6" applyFont="1" applyBorder="1" applyAlignment="1">
      <alignment horizontal="justify" vertical="top" wrapText="1"/>
    </xf>
    <xf numFmtId="0" fontId="18" fillId="0" borderId="21" xfId="6" applyFont="1" applyBorder="1" applyAlignment="1">
      <alignment vertical="top" wrapText="1"/>
    </xf>
    <xf numFmtId="0" fontId="18" fillId="0" borderId="1" xfId="6" applyFont="1" applyBorder="1" applyAlignment="1">
      <alignment horizontal="justify" vertical="top" wrapText="1"/>
    </xf>
    <xf numFmtId="0" fontId="19" fillId="0" borderId="16" xfId="6" applyFont="1" applyFill="1" applyBorder="1" applyAlignment="1" applyProtection="1">
      <alignment horizontal="justify" vertical="top" wrapText="1"/>
      <protection locked="0"/>
    </xf>
    <xf numFmtId="5" fontId="2" fillId="0" borderId="0" xfId="0" applyNumberFormat="1" applyFont="1" applyFill="1" applyBorder="1" applyProtection="1"/>
    <xf numFmtId="0" fontId="27" fillId="0" borderId="0" xfId="0" applyFont="1" applyAlignment="1">
      <alignment horizontal="left" vertical="top" wrapText="1"/>
    </xf>
    <xf numFmtId="0" fontId="27" fillId="0" borderId="0" xfId="0" applyFont="1" applyAlignment="1">
      <alignment horizontal="justify" vertical="top" wrapText="1"/>
    </xf>
    <xf numFmtId="0" fontId="22" fillId="3" borderId="3" xfId="0" applyFont="1" applyFill="1" applyBorder="1" applyAlignment="1" applyProtection="1">
      <alignment horizontal="center"/>
      <protection locked="0"/>
    </xf>
    <xf numFmtId="0" fontId="22" fillId="0" borderId="0" xfId="0" applyFont="1" applyFill="1" applyAlignment="1" applyProtection="1">
      <alignment horizontal="left"/>
      <protection locked="0"/>
    </xf>
    <xf numFmtId="0" fontId="22" fillId="3" borderId="2" xfId="0" applyFont="1" applyFill="1" applyBorder="1" applyProtection="1">
      <protection locked="0"/>
    </xf>
    <xf numFmtId="44" fontId="27" fillId="3" borderId="3" xfId="2" applyFont="1" applyFill="1" applyBorder="1" applyProtection="1">
      <protection locked="0"/>
    </xf>
    <xf numFmtId="0" fontId="20" fillId="0" borderId="0" xfId="0" applyFont="1" applyFill="1" applyAlignment="1">
      <alignment vertical="top"/>
    </xf>
    <xf numFmtId="0" fontId="22" fillId="0" borderId="0" xfId="0" applyFont="1" applyFill="1" applyAlignment="1">
      <alignment vertical="top"/>
    </xf>
    <xf numFmtId="0" fontId="22" fillId="3" borderId="2" xfId="0" applyFont="1" applyFill="1" applyBorder="1" applyAlignment="1" applyProtection="1">
      <protection locked="0"/>
    </xf>
    <xf numFmtId="0" fontId="18" fillId="3" borderId="3" xfId="0" applyFont="1" applyFill="1" applyBorder="1" applyProtection="1">
      <protection locked="0"/>
    </xf>
    <xf numFmtId="0" fontId="22" fillId="3" borderId="3" xfId="0" applyFont="1" applyFill="1" applyBorder="1" applyAlignment="1" applyProtection="1">
      <alignment wrapText="1"/>
      <protection locked="0"/>
    </xf>
    <xf numFmtId="0" fontId="27" fillId="3" borderId="3" xfId="0" applyFont="1" applyFill="1" applyBorder="1" applyAlignment="1" applyProtection="1">
      <alignment wrapText="1"/>
      <protection locked="0"/>
    </xf>
    <xf numFmtId="0" fontId="15" fillId="0" borderId="0" xfId="5"/>
    <xf numFmtId="0" fontId="20" fillId="0" borderId="0" xfId="5" applyFont="1" applyAlignment="1"/>
    <xf numFmtId="0" fontId="15" fillId="0" borderId="0" xfId="5" applyAlignment="1"/>
    <xf numFmtId="0" fontId="0" fillId="0" borderId="0" xfId="0" applyAlignment="1"/>
    <xf numFmtId="0" fontId="0" fillId="0" borderId="0" xfId="0" applyBorder="1"/>
    <xf numFmtId="0" fontId="27" fillId="0" borderId="0" xfId="0" applyFont="1" applyAlignment="1">
      <alignment vertical="top"/>
    </xf>
    <xf numFmtId="0" fontId="27" fillId="0" borderId="0" xfId="0" applyFont="1" applyAlignment="1">
      <alignment vertical="top" wrapText="1"/>
    </xf>
    <xf numFmtId="0" fontId="0" fillId="0" borderId="0" xfId="0" applyFill="1" applyBorder="1" applyAlignment="1" applyProtection="1">
      <alignment horizontal="left" vertical="top" wrapText="1"/>
      <protection locked="0"/>
    </xf>
    <xf numFmtId="0" fontId="27" fillId="0" borderId="0" xfId="0" applyFont="1" applyAlignment="1">
      <alignment horizontal="left" vertical="top"/>
    </xf>
    <xf numFmtId="10" fontId="22" fillId="3" borderId="3" xfId="7" applyNumberFormat="1" applyFont="1" applyFill="1" applyBorder="1" applyAlignment="1" applyProtection="1">
      <alignment horizontal="center"/>
      <protection locked="0"/>
    </xf>
    <xf numFmtId="0" fontId="21" fillId="0" borderId="0" xfId="3" applyFont="1" applyAlignment="1" applyProtection="1">
      <alignment horizontal="center"/>
      <protection locked="0"/>
    </xf>
    <xf numFmtId="0" fontId="27" fillId="0" borderId="0" xfId="0" applyFont="1" applyBorder="1" applyAlignment="1">
      <alignment horizontal="left"/>
    </xf>
    <xf numFmtId="0" fontId="27" fillId="0" borderId="0" xfId="0" applyFont="1" applyFill="1" applyBorder="1" applyAlignment="1" applyProtection="1">
      <alignment horizontal="center"/>
      <protection locked="0"/>
    </xf>
    <xf numFmtId="0" fontId="18" fillId="0" borderId="0" xfId="0" applyFont="1" applyFill="1" applyBorder="1" applyAlignment="1" applyProtection="1">
      <alignment horizontal="left"/>
      <protection locked="0"/>
    </xf>
    <xf numFmtId="0" fontId="19" fillId="0" borderId="0" xfId="0" applyFont="1" applyBorder="1"/>
    <xf numFmtId="3" fontId="27" fillId="3" borderId="2" xfId="0" applyNumberFormat="1" applyFont="1" applyFill="1" applyBorder="1" applyAlignment="1" applyProtection="1">
      <alignment horizontal="center"/>
      <protection locked="0"/>
    </xf>
    <xf numFmtId="4" fontId="27" fillId="3" borderId="2" xfId="0" applyNumberFormat="1" applyFont="1" applyFill="1" applyBorder="1" applyAlignment="1" applyProtection="1">
      <alignment horizontal="center"/>
      <protection locked="0"/>
    </xf>
    <xf numFmtId="3" fontId="27" fillId="3" borderId="3" xfId="0" applyNumberFormat="1" applyFont="1" applyFill="1" applyBorder="1" applyProtection="1">
      <protection locked="0"/>
    </xf>
    <xf numFmtId="3" fontId="27" fillId="3" borderId="2" xfId="0" applyNumberFormat="1" applyFont="1" applyFill="1" applyBorder="1" applyProtection="1">
      <protection locked="0"/>
    </xf>
    <xf numFmtId="0" fontId="18" fillId="0" borderId="0" xfId="0" applyFont="1" applyFill="1" applyBorder="1" applyAlignment="1" applyProtection="1">
      <alignment horizontal="left" vertical="top" wrapText="1"/>
      <protection locked="0"/>
    </xf>
    <xf numFmtId="0" fontId="27" fillId="0" borderId="0" xfId="0" applyFont="1" applyFill="1" applyBorder="1" applyProtection="1">
      <protection locked="0"/>
    </xf>
    <xf numFmtId="0" fontId="43" fillId="0" borderId="0" xfId="0" applyFont="1"/>
    <xf numFmtId="0" fontId="44" fillId="0" borderId="0" xfId="0" applyFont="1" applyBorder="1"/>
    <xf numFmtId="0" fontId="27" fillId="0" borderId="0" xfId="0" applyFont="1" applyFill="1" applyBorder="1" applyAlignment="1" applyProtection="1">
      <alignment horizontal="left"/>
      <protection locked="0"/>
    </xf>
    <xf numFmtId="0" fontId="21" fillId="0" borderId="0" xfId="3" applyFont="1" applyFill="1" applyAlignment="1" applyProtection="1">
      <protection locked="0"/>
    </xf>
    <xf numFmtId="0" fontId="27" fillId="0" borderId="29" xfId="0" applyFont="1" applyFill="1" applyBorder="1" applyAlignment="1">
      <alignment horizontal="center"/>
    </xf>
    <xf numFmtId="0" fontId="45" fillId="0" borderId="29" xfId="0" applyFont="1" applyFill="1" applyBorder="1" applyAlignment="1">
      <alignment horizontal="left"/>
    </xf>
    <xf numFmtId="44" fontId="27" fillId="0" borderId="0" xfId="2" applyFont="1" applyFill="1" applyBorder="1" applyAlignment="1" applyProtection="1">
      <alignment horizontal="right"/>
      <protection locked="0"/>
    </xf>
    <xf numFmtId="170" fontId="27" fillId="3" borderId="3" xfId="0" applyNumberFormat="1" applyFont="1" applyFill="1" applyBorder="1" applyProtection="1">
      <protection locked="0"/>
    </xf>
    <xf numFmtId="0" fontId="22" fillId="0" borderId="0" xfId="0" applyFont="1" applyFill="1" applyBorder="1" applyAlignment="1" applyProtection="1">
      <alignment horizontal="center"/>
      <protection locked="0"/>
    </xf>
    <xf numFmtId="0" fontId="0" fillId="0" borderId="0" xfId="2" applyNumberFormat="1" applyFont="1" applyFill="1" applyProtection="1"/>
    <xf numFmtId="2" fontId="2" fillId="2" borderId="3" xfId="0" applyNumberFormat="1" applyFont="1" applyFill="1" applyBorder="1" applyAlignment="1" applyProtection="1">
      <alignment horizontal="center"/>
      <protection locked="0"/>
    </xf>
    <xf numFmtId="0" fontId="44" fillId="0" borderId="0" xfId="0" applyFont="1" applyProtection="1"/>
    <xf numFmtId="0" fontId="2" fillId="0" borderId="0" xfId="0" applyFont="1" applyAlignment="1" applyProtection="1">
      <alignment vertical="top"/>
      <protection locked="0"/>
    </xf>
    <xf numFmtId="0" fontId="18" fillId="0" borderId="0" xfId="0" applyFont="1" applyAlignment="1" applyProtection="1">
      <alignment horizontal="right"/>
    </xf>
    <xf numFmtId="0" fontId="38" fillId="6" borderId="28" xfId="0" applyFont="1" applyFill="1" applyBorder="1" applyProtection="1"/>
    <xf numFmtId="0" fontId="18" fillId="6" borderId="29" xfId="0" applyFont="1" applyFill="1" applyBorder="1" applyProtection="1"/>
    <xf numFmtId="165" fontId="18" fillId="6" borderId="29" xfId="2" applyNumberFormat="1" applyFont="1" applyFill="1" applyBorder="1" applyAlignment="1" applyProtection="1">
      <alignment horizontal="center"/>
    </xf>
    <xf numFmtId="164" fontId="18" fillId="6" borderId="29" xfId="2" applyNumberFormat="1" applyFont="1" applyFill="1" applyBorder="1" applyAlignment="1" applyProtection="1">
      <alignment horizontal="center"/>
    </xf>
    <xf numFmtId="167" fontId="18" fillId="6" borderId="30" xfId="7" applyNumberFormat="1" applyFont="1" applyFill="1" applyBorder="1" applyAlignment="1" applyProtection="1">
      <alignment horizontal="center"/>
    </xf>
    <xf numFmtId="0" fontId="38" fillId="6" borderId="26" xfId="0" applyFont="1" applyFill="1" applyBorder="1" applyProtection="1">
      <protection locked="0"/>
    </xf>
    <xf numFmtId="0" fontId="15" fillId="6" borderId="0" xfId="0" applyFont="1" applyFill="1" applyBorder="1" applyProtection="1"/>
    <xf numFmtId="0" fontId="18" fillId="6" borderId="0" xfId="0" applyFont="1" applyFill="1" applyBorder="1" applyProtection="1"/>
    <xf numFmtId="165" fontId="15" fillId="6" borderId="0" xfId="2" applyNumberFormat="1" applyFont="1" applyFill="1" applyBorder="1" applyAlignment="1" applyProtection="1">
      <alignment horizontal="center"/>
    </xf>
    <xf numFmtId="164" fontId="15" fillId="6" borderId="0" xfId="2" applyNumberFormat="1" applyFont="1" applyFill="1" applyBorder="1" applyAlignment="1" applyProtection="1">
      <alignment horizontal="center"/>
    </xf>
    <xf numFmtId="167" fontId="15" fillId="6" borderId="32" xfId="7" applyNumberFormat="1" applyFont="1" applyFill="1" applyBorder="1" applyAlignment="1" applyProtection="1">
      <alignment horizontal="center"/>
    </xf>
    <xf numFmtId="0" fontId="38" fillId="6" borderId="27" xfId="0" applyFont="1" applyFill="1" applyBorder="1" applyProtection="1"/>
    <xf numFmtId="0" fontId="18" fillId="6" borderId="2" xfId="0" applyFont="1" applyFill="1" applyBorder="1" applyProtection="1">
      <protection locked="0"/>
    </xf>
    <xf numFmtId="165" fontId="18" fillId="6" borderId="2" xfId="2" applyNumberFormat="1" applyFont="1" applyFill="1" applyBorder="1" applyAlignment="1" applyProtection="1">
      <alignment horizontal="center"/>
      <protection locked="0"/>
    </xf>
    <xf numFmtId="164" fontId="18" fillId="6" borderId="2" xfId="2" applyNumberFormat="1" applyFont="1" applyFill="1" applyBorder="1" applyAlignment="1" applyProtection="1">
      <alignment horizontal="center"/>
      <protection locked="0"/>
    </xf>
    <xf numFmtId="167" fontId="18" fillId="6" borderId="33" xfId="7" applyNumberFormat="1" applyFont="1" applyFill="1" applyBorder="1" applyAlignment="1" applyProtection="1">
      <alignment horizontal="center"/>
      <protection locked="0"/>
    </xf>
    <xf numFmtId="0" fontId="0" fillId="0" borderId="0" xfId="0" applyAlignment="1">
      <alignment vertical="center"/>
    </xf>
    <xf numFmtId="0" fontId="12" fillId="0" borderId="0" xfId="0" applyFont="1" applyAlignment="1">
      <alignment vertical="center"/>
    </xf>
    <xf numFmtId="0" fontId="48" fillId="0" borderId="0" xfId="0" applyFont="1" applyAlignment="1">
      <alignment vertical="center"/>
    </xf>
    <xf numFmtId="0" fontId="12" fillId="0" borderId="25" xfId="0" applyFont="1" applyBorder="1" applyAlignment="1">
      <alignment vertical="center"/>
    </xf>
    <xf numFmtId="0" fontId="12" fillId="0" borderId="0" xfId="0" applyFont="1" applyBorder="1" applyAlignment="1">
      <alignment vertical="center"/>
    </xf>
    <xf numFmtId="0" fontId="12" fillId="0" borderId="1" xfId="0" applyFont="1" applyBorder="1" applyAlignment="1">
      <alignment vertical="center"/>
    </xf>
    <xf numFmtId="0" fontId="49" fillId="0" borderId="15" xfId="0" applyFont="1" applyBorder="1" applyAlignment="1">
      <alignment vertical="center"/>
    </xf>
    <xf numFmtId="0" fontId="49" fillId="0" borderId="17" xfId="0" applyFont="1" applyBorder="1" applyAlignment="1">
      <alignment vertical="center"/>
    </xf>
    <xf numFmtId="0" fontId="49" fillId="0" borderId="21" xfId="0" applyFont="1" applyBorder="1" applyAlignment="1">
      <alignment vertical="center"/>
    </xf>
    <xf numFmtId="0" fontId="49" fillId="0" borderId="0" xfId="0" applyFont="1" applyAlignment="1">
      <alignment vertical="center"/>
    </xf>
    <xf numFmtId="0" fontId="12" fillId="0" borderId="1" xfId="0" applyFont="1" applyBorder="1" applyAlignment="1">
      <alignment vertical="center" wrapText="1"/>
    </xf>
    <xf numFmtId="0" fontId="49" fillId="0" borderId="34" xfId="0" applyFont="1" applyBorder="1" applyAlignment="1">
      <alignment vertical="center"/>
    </xf>
    <xf numFmtId="0" fontId="8" fillId="0" borderId="0" xfId="0" applyFont="1" applyAlignment="1">
      <alignment vertical="center"/>
    </xf>
    <xf numFmtId="0" fontId="8" fillId="0" borderId="0" xfId="0" applyFont="1" applyAlignment="1">
      <alignment horizontal="center" wrapText="1"/>
    </xf>
    <xf numFmtId="0" fontId="48" fillId="0" borderId="35" xfId="0" applyFont="1" applyBorder="1" applyAlignment="1">
      <alignment vertical="center"/>
    </xf>
    <xf numFmtId="42" fontId="0" fillId="0" borderId="0" xfId="0" applyNumberFormat="1" applyAlignment="1">
      <alignment vertical="center"/>
    </xf>
    <xf numFmtId="42" fontId="8" fillId="0" borderId="4" xfId="0" applyNumberFormat="1" applyFont="1" applyBorder="1" applyAlignment="1">
      <alignment horizontal="center" wrapText="1"/>
    </xf>
    <xf numFmtId="42" fontId="8" fillId="7" borderId="4" xfId="0" applyNumberFormat="1" applyFont="1" applyFill="1" applyBorder="1" applyAlignment="1">
      <alignment horizontal="center" wrapText="1"/>
    </xf>
    <xf numFmtId="42" fontId="8" fillId="8" borderId="36" xfId="0" applyNumberFormat="1" applyFont="1" applyFill="1" applyBorder="1" applyAlignment="1">
      <alignment horizontal="center" wrapText="1"/>
    </xf>
    <xf numFmtId="42" fontId="8" fillId="9" borderId="37" xfId="0" applyNumberFormat="1" applyFont="1" applyFill="1" applyBorder="1" applyAlignment="1">
      <alignment horizontal="center" wrapText="1"/>
    </xf>
    <xf numFmtId="42" fontId="0" fillId="0" borderId="38" xfId="0" applyNumberFormat="1" applyBorder="1" applyAlignment="1">
      <alignment vertical="center"/>
    </xf>
    <xf numFmtId="42" fontId="0" fillId="0" borderId="1" xfId="0" applyNumberFormat="1" applyBorder="1" applyAlignment="1">
      <alignment vertical="center"/>
    </xf>
    <xf numFmtId="42" fontId="8" fillId="0" borderId="39" xfId="0" applyNumberFormat="1" applyFont="1" applyBorder="1" applyAlignment="1">
      <alignment vertical="center"/>
    </xf>
    <xf numFmtId="42" fontId="8" fillId="10" borderId="39" xfId="0" applyNumberFormat="1" applyFont="1" applyFill="1" applyBorder="1" applyAlignment="1">
      <alignment vertical="center"/>
    </xf>
    <xf numFmtId="42" fontId="8" fillId="7" borderId="39" xfId="0" applyNumberFormat="1" applyFont="1" applyFill="1" applyBorder="1" applyAlignment="1">
      <alignment vertical="center"/>
    </xf>
    <xf numFmtId="0" fontId="0" fillId="0" borderId="0" xfId="0" applyAlignment="1">
      <alignment wrapText="1"/>
    </xf>
    <xf numFmtId="0" fontId="18" fillId="3" borderId="7" xfId="0" applyFont="1" applyFill="1" applyBorder="1" applyAlignment="1" applyProtection="1">
      <alignment horizontal="left"/>
      <protection locked="0"/>
    </xf>
    <xf numFmtId="0" fontId="0" fillId="0" borderId="0" xfId="0" applyBorder="1" applyAlignment="1">
      <alignment wrapText="1"/>
    </xf>
    <xf numFmtId="0" fontId="22" fillId="0" borderId="0" xfId="0" applyFont="1" applyAlignment="1" applyProtection="1">
      <alignment horizontal="justify" vertical="top" wrapText="1"/>
    </xf>
    <xf numFmtId="0" fontId="0" fillId="0" borderId="0" xfId="0" applyBorder="1" applyAlignment="1"/>
    <xf numFmtId="0" fontId="18" fillId="3" borderId="8" xfId="0" applyFont="1" applyFill="1" applyBorder="1" applyAlignment="1" applyProtection="1">
      <alignment horizontal="left"/>
      <protection locked="0"/>
    </xf>
    <xf numFmtId="0" fontId="18" fillId="3" borderId="6" xfId="0" applyFont="1" applyFill="1" applyBorder="1" applyAlignment="1" applyProtection="1">
      <alignment horizontal="left"/>
      <protection locked="0"/>
    </xf>
    <xf numFmtId="0" fontId="1" fillId="0" borderId="0" xfId="0" applyFont="1" applyProtection="1"/>
    <xf numFmtId="0" fontId="22" fillId="0" borderId="0" xfId="0" applyFont="1" applyFill="1" applyProtection="1">
      <protection locked="0"/>
    </xf>
    <xf numFmtId="0" fontId="43" fillId="0" borderId="0" xfId="0" applyFont="1" applyFill="1"/>
    <xf numFmtId="0" fontId="18" fillId="3" borderId="2" xfId="0" applyFont="1" applyFill="1" applyBorder="1" applyAlignment="1" applyProtection="1">
      <protection locked="0"/>
    </xf>
    <xf numFmtId="0" fontId="18" fillId="0" borderId="0" xfId="0" applyFont="1" applyFill="1" applyBorder="1" applyAlignment="1" applyProtection="1">
      <protection locked="0"/>
    </xf>
    <xf numFmtId="0" fontId="21" fillId="0" borderId="0" xfId="3" applyFont="1" applyAlignment="1" applyProtection="1">
      <alignment horizontal="center" wrapText="1"/>
    </xf>
    <xf numFmtId="0" fontId="18" fillId="0" borderId="32" xfId="0" applyFont="1" applyBorder="1"/>
    <xf numFmtId="9" fontId="18" fillId="0" borderId="32" xfId="0" applyNumberFormat="1" applyFont="1" applyBorder="1" applyAlignment="1">
      <alignment horizontal="right"/>
    </xf>
    <xf numFmtId="0" fontId="18" fillId="0" borderId="33" xfId="0" applyFont="1" applyBorder="1"/>
    <xf numFmtId="0" fontId="19" fillId="4" borderId="17" xfId="6" applyFont="1" applyFill="1" applyBorder="1" applyAlignment="1">
      <alignment horizontal="left" vertical="top" wrapText="1"/>
    </xf>
    <xf numFmtId="0" fontId="18" fillId="0" borderId="0" xfId="6" applyFont="1"/>
    <xf numFmtId="0" fontId="18" fillId="0" borderId="0" xfId="6" applyFont="1" applyFill="1"/>
    <xf numFmtId="0" fontId="18" fillId="4" borderId="17" xfId="6" applyFont="1" applyFill="1" applyBorder="1" applyAlignment="1">
      <alignment vertical="top" wrapText="1"/>
    </xf>
    <xf numFmtId="0" fontId="18" fillId="3" borderId="40" xfId="6" applyFont="1" applyFill="1" applyBorder="1" applyProtection="1">
      <protection locked="0"/>
    </xf>
    <xf numFmtId="0" fontId="18" fillId="3" borderId="41" xfId="6" applyFont="1" applyFill="1" applyBorder="1" applyProtection="1">
      <protection locked="0"/>
    </xf>
    <xf numFmtId="44" fontId="18" fillId="3" borderId="41" xfId="2" applyNumberFormat="1" applyFont="1" applyFill="1" applyBorder="1" applyProtection="1">
      <protection locked="0"/>
    </xf>
    <xf numFmtId="0" fontId="18" fillId="0" borderId="18" xfId="6" applyFont="1" applyBorder="1"/>
    <xf numFmtId="0" fontId="18" fillId="3" borderId="42" xfId="6" applyFont="1" applyFill="1" applyBorder="1"/>
    <xf numFmtId="0" fontId="18" fillId="0" borderId="22" xfId="6" applyFont="1" applyBorder="1"/>
    <xf numFmtId="0" fontId="8" fillId="11" borderId="0" xfId="0" applyFont="1" applyFill="1" applyBorder="1" applyProtection="1"/>
    <xf numFmtId="42" fontId="0" fillId="0" borderId="43" xfId="0" applyNumberFormat="1" applyBorder="1" applyAlignment="1">
      <alignment vertical="center"/>
    </xf>
    <xf numFmtId="42" fontId="0" fillId="7" borderId="44" xfId="0" applyNumberFormat="1" applyFill="1" applyBorder="1" applyAlignment="1" applyProtection="1">
      <alignment vertical="center"/>
      <protection locked="0"/>
    </xf>
    <xf numFmtId="42" fontId="0" fillId="8" borderId="44" xfId="0" applyNumberFormat="1" applyFill="1" applyBorder="1" applyAlignment="1" applyProtection="1">
      <alignment vertical="center"/>
      <protection locked="0"/>
    </xf>
    <xf numFmtId="42" fontId="8" fillId="0" borderId="45" xfId="0" applyNumberFormat="1" applyFont="1" applyBorder="1" applyAlignment="1">
      <alignment vertical="center"/>
    </xf>
    <xf numFmtId="42" fontId="8" fillId="12" borderId="45" xfId="0" applyNumberFormat="1" applyFont="1" applyFill="1" applyBorder="1" applyAlignment="1">
      <alignment vertical="center"/>
    </xf>
    <xf numFmtId="42" fontId="0" fillId="7" borderId="43" xfId="0" applyNumberFormat="1" applyFill="1" applyBorder="1" applyAlignment="1" applyProtection="1">
      <alignment vertical="center"/>
      <protection locked="0"/>
    </xf>
    <xf numFmtId="42" fontId="0" fillId="8" borderId="43" xfId="0" applyNumberFormat="1" applyFill="1" applyBorder="1" applyAlignment="1" applyProtection="1">
      <alignment vertical="center"/>
      <protection locked="0"/>
    </xf>
    <xf numFmtId="42" fontId="0" fillId="10" borderId="38" xfId="0" applyNumberFormat="1" applyFill="1" applyBorder="1" applyAlignment="1" applyProtection="1">
      <alignment vertical="center"/>
      <protection locked="0"/>
    </xf>
    <xf numFmtId="42" fontId="0" fillId="10" borderId="44" xfId="0" applyNumberFormat="1" applyFill="1" applyBorder="1" applyAlignment="1" applyProtection="1">
      <alignment vertical="center"/>
      <protection locked="0"/>
    </xf>
    <xf numFmtId="0" fontId="12" fillId="0" borderId="0" xfId="0" applyFont="1" applyBorder="1" applyAlignment="1" applyProtection="1">
      <alignment vertical="center"/>
      <protection locked="0"/>
    </xf>
    <xf numFmtId="42" fontId="0" fillId="7" borderId="38" xfId="0" applyNumberFormat="1" applyFill="1" applyBorder="1" applyAlignment="1" applyProtection="1">
      <alignment vertical="center"/>
      <protection locked="0"/>
    </xf>
    <xf numFmtId="42" fontId="0" fillId="8" borderId="38" xfId="0" applyNumberFormat="1" applyFill="1" applyBorder="1" applyAlignment="1" applyProtection="1">
      <alignment vertical="center"/>
      <protection locked="0"/>
    </xf>
    <xf numFmtId="42" fontId="0" fillId="0" borderId="46" xfId="0" applyNumberFormat="1" applyBorder="1" applyAlignment="1">
      <alignment vertical="center"/>
    </xf>
    <xf numFmtId="42" fontId="8" fillId="12" borderId="47" xfId="0" applyNumberFormat="1" applyFont="1" applyFill="1" applyBorder="1" applyAlignment="1">
      <alignment vertical="center"/>
    </xf>
    <xf numFmtId="42" fontId="0" fillId="7" borderId="46" xfId="0" applyNumberFormat="1" applyFill="1" applyBorder="1" applyAlignment="1" applyProtection="1">
      <alignment vertical="center"/>
      <protection locked="0"/>
    </xf>
    <xf numFmtId="42" fontId="0" fillId="8" borderId="46" xfId="0" applyNumberFormat="1" applyFill="1" applyBorder="1" applyAlignment="1" applyProtection="1">
      <alignment vertical="center"/>
      <protection locked="0"/>
    </xf>
    <xf numFmtId="0" fontId="12" fillId="0" borderId="1" xfId="0" applyFont="1" applyBorder="1" applyAlignment="1" applyProtection="1">
      <alignment vertical="center"/>
      <protection locked="0"/>
    </xf>
    <xf numFmtId="42" fontId="0" fillId="10" borderId="43" xfId="0" applyNumberFormat="1" applyFill="1" applyBorder="1" applyAlignment="1" applyProtection="1">
      <alignment vertical="center"/>
      <protection locked="0"/>
    </xf>
    <xf numFmtId="42" fontId="0" fillId="9" borderId="48" xfId="0" applyNumberFormat="1" applyFill="1" applyBorder="1" applyAlignment="1" applyProtection="1">
      <alignment vertical="center"/>
      <protection locked="0"/>
    </xf>
    <xf numFmtId="42" fontId="0" fillId="9" borderId="49" xfId="0" applyNumberFormat="1" applyFill="1" applyBorder="1" applyAlignment="1" applyProtection="1">
      <alignment vertical="center"/>
      <protection locked="0"/>
    </xf>
    <xf numFmtId="42" fontId="8" fillId="0" borderId="47" xfId="0" applyNumberFormat="1" applyFont="1" applyBorder="1" applyAlignment="1">
      <alignment vertical="center"/>
    </xf>
    <xf numFmtId="42" fontId="0" fillId="13" borderId="43" xfId="0" applyNumberFormat="1" applyFill="1" applyBorder="1" applyAlignment="1" applyProtection="1">
      <alignment vertical="center"/>
      <protection locked="0"/>
    </xf>
    <xf numFmtId="42" fontId="0" fillId="13" borderId="48" xfId="0" applyNumberFormat="1" applyFill="1" applyBorder="1" applyAlignment="1" applyProtection="1">
      <alignment vertical="center"/>
      <protection locked="0"/>
    </xf>
    <xf numFmtId="42" fontId="0" fillId="13" borderId="44" xfId="0" applyNumberFormat="1" applyFill="1" applyBorder="1" applyAlignment="1" applyProtection="1">
      <alignment vertical="center"/>
      <protection locked="0"/>
    </xf>
    <xf numFmtId="42" fontId="0" fillId="13" borderId="49" xfId="0" applyNumberFormat="1" applyFill="1" applyBorder="1" applyAlignment="1" applyProtection="1">
      <alignment vertical="center"/>
      <protection locked="0"/>
    </xf>
    <xf numFmtId="42" fontId="0" fillId="13" borderId="38" xfId="0" applyNumberFormat="1" applyFill="1" applyBorder="1" applyAlignment="1" applyProtection="1">
      <alignment vertical="center"/>
      <protection locked="0"/>
    </xf>
    <xf numFmtId="42" fontId="0" fillId="13" borderId="50" xfId="0" applyNumberFormat="1" applyFill="1" applyBorder="1" applyAlignment="1" applyProtection="1">
      <alignment vertical="center"/>
      <protection locked="0"/>
    </xf>
    <xf numFmtId="42" fontId="0" fillId="13" borderId="46" xfId="0" applyNumberFormat="1" applyFill="1" applyBorder="1" applyAlignment="1" applyProtection="1">
      <alignment vertical="center"/>
      <protection locked="0"/>
    </xf>
    <xf numFmtId="42" fontId="0" fillId="13" borderId="51" xfId="0" applyNumberFormat="1" applyFill="1" applyBorder="1" applyAlignment="1" applyProtection="1">
      <alignment vertical="center"/>
      <protection locked="0"/>
    </xf>
    <xf numFmtId="42" fontId="0" fillId="0" borderId="0" xfId="0" applyNumberFormat="1" applyFill="1" applyAlignment="1">
      <alignment vertical="center"/>
    </xf>
    <xf numFmtId="42" fontId="8" fillId="14" borderId="39" xfId="0" applyNumberFormat="1" applyFont="1" applyFill="1" applyBorder="1" applyAlignment="1">
      <alignment vertical="center"/>
    </xf>
    <xf numFmtId="42" fontId="8" fillId="12" borderId="39" xfId="0" applyNumberFormat="1" applyFont="1" applyFill="1" applyBorder="1" applyAlignment="1">
      <alignment vertical="center"/>
    </xf>
    <xf numFmtId="0" fontId="49" fillId="15" borderId="21" xfId="0" applyFont="1" applyFill="1" applyBorder="1" applyAlignment="1">
      <alignment vertical="center"/>
    </xf>
    <xf numFmtId="0" fontId="12" fillId="15" borderId="1" xfId="0" applyFont="1" applyFill="1" applyBorder="1" applyAlignment="1">
      <alignment vertical="center" wrapText="1"/>
    </xf>
    <xf numFmtId="42" fontId="0" fillId="15" borderId="1" xfId="0" applyNumberFormat="1" applyFill="1" applyBorder="1" applyAlignment="1">
      <alignment vertical="center"/>
    </xf>
    <xf numFmtId="42" fontId="0" fillId="15" borderId="22" xfId="0" applyNumberFormat="1" applyFill="1" applyBorder="1" applyAlignment="1">
      <alignment vertical="center"/>
    </xf>
    <xf numFmtId="42" fontId="8" fillId="16" borderId="39" xfId="0" applyNumberFormat="1" applyFont="1" applyFill="1" applyBorder="1" applyAlignment="1">
      <alignment vertical="center"/>
    </xf>
    <xf numFmtId="42" fontId="0" fillId="12" borderId="0" xfId="0" applyNumberFormat="1" applyFill="1" applyAlignment="1">
      <alignment vertical="center"/>
    </xf>
    <xf numFmtId="42" fontId="1" fillId="9" borderId="48" xfId="0" applyNumberFormat="1" applyFont="1" applyFill="1" applyBorder="1" applyAlignment="1" applyProtection="1">
      <alignment vertical="center"/>
      <protection locked="0"/>
    </xf>
    <xf numFmtId="44" fontId="22" fillId="3" borderId="7" xfId="2" applyFont="1" applyFill="1" applyBorder="1" applyAlignment="1" applyProtection="1">
      <alignment horizontal="center"/>
      <protection locked="0"/>
    </xf>
    <xf numFmtId="44" fontId="22" fillId="3" borderId="8" xfId="2" applyFont="1" applyFill="1" applyBorder="1" applyAlignment="1" applyProtection="1">
      <alignment horizontal="center"/>
      <protection locked="0"/>
    </xf>
    <xf numFmtId="165" fontId="0" fillId="0" borderId="0" xfId="2" applyNumberFormat="1" applyFont="1" applyFill="1" applyBorder="1" applyProtection="1"/>
    <xf numFmtId="10" fontId="0" fillId="0" borderId="0" xfId="2" applyNumberFormat="1" applyFont="1" applyFill="1" applyAlignment="1" applyProtection="1">
      <alignment horizontal="center"/>
    </xf>
    <xf numFmtId="166" fontId="1" fillId="2" borderId="4" xfId="1" applyNumberFormat="1" applyFont="1" applyFill="1" applyBorder="1" applyProtection="1">
      <protection locked="0"/>
    </xf>
    <xf numFmtId="168" fontId="1" fillId="2" borderId="3" xfId="0" applyNumberFormat="1" applyFont="1" applyFill="1" applyBorder="1" applyProtection="1">
      <protection locked="0"/>
    </xf>
    <xf numFmtId="0" fontId="22" fillId="0" borderId="0" xfId="0" applyFont="1" applyFill="1" applyBorder="1" applyProtection="1">
      <protection locked="0"/>
    </xf>
    <xf numFmtId="0" fontId="22" fillId="3" borderId="39" xfId="0" applyFont="1" applyFill="1" applyBorder="1" applyAlignment="1" applyProtection="1">
      <alignment horizontal="center" vertical="center"/>
      <protection locked="0"/>
    </xf>
    <xf numFmtId="0" fontId="18" fillId="0" borderId="0" xfId="0" applyFont="1" applyAlignment="1">
      <alignment horizontal="center" vertical="center"/>
    </xf>
    <xf numFmtId="0" fontId="22" fillId="7" borderId="39" xfId="0" applyFont="1" applyFill="1" applyBorder="1" applyAlignment="1" applyProtection="1">
      <alignment horizontal="center" vertical="center"/>
      <protection locked="0"/>
    </xf>
    <xf numFmtId="0" fontId="27" fillId="3" borderId="39" xfId="0" applyFont="1" applyFill="1" applyBorder="1" applyAlignment="1" applyProtection="1">
      <alignment horizontal="center" vertical="center"/>
      <protection locked="0"/>
    </xf>
    <xf numFmtId="0" fontId="18" fillId="0" borderId="2" xfId="0" applyFont="1" applyBorder="1"/>
    <xf numFmtId="0" fontId="22" fillId="0" borderId="31" xfId="0" applyFont="1" applyBorder="1" applyAlignment="1">
      <alignment horizontal="center"/>
    </xf>
    <xf numFmtId="0" fontId="32" fillId="0" borderId="0" xfId="0" applyFont="1" applyAlignment="1" applyProtection="1">
      <alignment horizontal="left" vertical="top" wrapText="1"/>
    </xf>
    <xf numFmtId="0" fontId="22" fillId="0" borderId="0" xfId="0" applyFont="1" applyAlignment="1" applyProtection="1">
      <alignment horizontal="left" vertical="top" wrapText="1"/>
    </xf>
    <xf numFmtId="0" fontId="18" fillId="7" borderId="2" xfId="0" applyFont="1" applyFill="1" applyBorder="1" applyProtection="1">
      <protection locked="0"/>
    </xf>
    <xf numFmtId="0" fontId="18" fillId="0" borderId="0" xfId="0" applyFont="1" applyFill="1" applyBorder="1" applyAlignment="1" applyProtection="1"/>
    <xf numFmtId="0" fontId="18" fillId="0" borderId="0" xfId="0" applyFont="1" applyProtection="1"/>
    <xf numFmtId="0" fontId="22" fillId="0" borderId="0" xfId="0" applyFont="1" applyFill="1" applyAlignment="1" applyProtection="1"/>
    <xf numFmtId="0" fontId="22" fillId="7" borderId="2" xfId="0" applyFont="1" applyFill="1" applyBorder="1" applyProtection="1">
      <protection locked="0"/>
    </xf>
    <xf numFmtId="0" fontId="18" fillId="0" borderId="0" xfId="0" applyFont="1" applyFill="1" applyBorder="1" applyProtection="1">
      <protection locked="0"/>
    </xf>
    <xf numFmtId="0" fontId="22" fillId="0" borderId="0" xfId="0" applyFont="1" applyFill="1" applyAlignment="1">
      <alignment wrapText="1"/>
    </xf>
    <xf numFmtId="0" fontId="20" fillId="0" borderId="0" xfId="0" applyFont="1" applyBorder="1" applyAlignment="1">
      <alignment horizontal="center"/>
    </xf>
    <xf numFmtId="3" fontId="27" fillId="0" borderId="0" xfId="0" applyNumberFormat="1" applyFont="1" applyFill="1" applyBorder="1" applyProtection="1"/>
    <xf numFmtId="3" fontId="27" fillId="7" borderId="2" xfId="0" applyNumberFormat="1" applyFont="1" applyFill="1" applyBorder="1" applyProtection="1">
      <protection locked="0"/>
    </xf>
    <xf numFmtId="0" fontId="2" fillId="0" borderId="0" xfId="0" applyFont="1"/>
    <xf numFmtId="0" fontId="18" fillId="0" borderId="0" xfId="0" applyFont="1" applyFill="1" applyBorder="1"/>
    <xf numFmtId="0" fontId="18" fillId="7" borderId="39" xfId="0" applyFont="1" applyFill="1" applyBorder="1" applyProtection="1">
      <protection locked="0"/>
    </xf>
    <xf numFmtId="0" fontId="18" fillId="0" borderId="0" xfId="0" applyFont="1" applyFill="1" applyBorder="1" applyAlignment="1">
      <alignment horizontal="right"/>
    </xf>
    <xf numFmtId="0" fontId="18" fillId="0" borderId="0" xfId="0" applyFont="1" applyFill="1" applyBorder="1" applyAlignment="1">
      <alignment horizontal="left"/>
    </xf>
    <xf numFmtId="0" fontId="0" fillId="0" borderId="0" xfId="0" applyFill="1" applyBorder="1" applyAlignment="1">
      <alignment horizontal="left"/>
    </xf>
    <xf numFmtId="0" fontId="23" fillId="0" borderId="0" xfId="0" applyFont="1"/>
    <xf numFmtId="0" fontId="22" fillId="0" borderId="0" xfId="0" applyFont="1" applyFill="1" applyBorder="1" applyAlignment="1" applyProtection="1">
      <alignment horizontal="center" vertical="center"/>
    </xf>
    <xf numFmtId="0" fontId="22" fillId="0" borderId="0" xfId="0" applyFont="1" applyAlignment="1">
      <alignment horizontal="left" vertical="top" wrapText="1"/>
    </xf>
    <xf numFmtId="0" fontId="22" fillId="0" borderId="3" xfId="0" applyFont="1" applyBorder="1" applyAlignment="1">
      <alignment horizontal="center" wrapText="1"/>
    </xf>
    <xf numFmtId="0" fontId="2" fillId="0" borderId="3" xfId="0" applyFont="1" applyBorder="1" applyAlignment="1">
      <alignment wrapText="1"/>
    </xf>
    <xf numFmtId="0" fontId="18" fillId="0" borderId="3" xfId="0" applyFont="1" applyBorder="1" applyAlignment="1">
      <alignment horizontal="center"/>
    </xf>
    <xf numFmtId="0" fontId="22" fillId="0" borderId="0" xfId="0" applyFont="1" applyFill="1" applyBorder="1" applyAlignment="1" applyProtection="1">
      <alignment horizontal="right"/>
      <protection locked="0"/>
    </xf>
    <xf numFmtId="9" fontId="30" fillId="0" borderId="6" xfId="0" applyNumberFormat="1" applyFont="1" applyBorder="1"/>
    <xf numFmtId="0" fontId="23" fillId="0" borderId="29" xfId="0" applyFont="1" applyBorder="1" applyAlignment="1">
      <alignment horizontal="right"/>
    </xf>
    <xf numFmtId="165" fontId="22" fillId="0" borderId="0" xfId="2" applyNumberFormat="1" applyFont="1" applyBorder="1" applyAlignment="1">
      <alignment horizontal="center"/>
    </xf>
    <xf numFmtId="0" fontId="23" fillId="0" borderId="0" xfId="0" applyFont="1" applyBorder="1" applyAlignment="1">
      <alignment horizontal="right"/>
    </xf>
    <xf numFmtId="9" fontId="30" fillId="0" borderId="27" xfId="0" applyNumberFormat="1" applyFont="1" applyBorder="1"/>
    <xf numFmtId="0" fontId="18" fillId="0" borderId="7" xfId="0" applyFont="1" applyFill="1" applyBorder="1" applyAlignment="1">
      <alignment horizontal="center" vertical="center"/>
    </xf>
    <xf numFmtId="0" fontId="22" fillId="0" borderId="0" xfId="0" applyFont="1" applyBorder="1"/>
    <xf numFmtId="0" fontId="24" fillId="0" borderId="0" xfId="0" applyFont="1" applyBorder="1"/>
    <xf numFmtId="0" fontId="22" fillId="0" borderId="0" xfId="0" applyFont="1" applyFill="1" applyBorder="1" applyAlignment="1">
      <alignment horizontal="right"/>
    </xf>
    <xf numFmtId="0" fontId="22" fillId="0" borderId="0" xfId="0" applyFont="1" applyFill="1" applyBorder="1"/>
    <xf numFmtId="0" fontId="22" fillId="0" borderId="0" xfId="0" applyFont="1" applyFill="1" applyBorder="1" applyAlignment="1">
      <alignment horizontal="center"/>
    </xf>
    <xf numFmtId="0" fontId="22" fillId="0" borderId="0" xfId="0" applyFont="1" applyFill="1" applyBorder="1" applyAlignment="1" applyProtection="1">
      <alignment horizontal="center" vertical="center"/>
      <protection locked="0"/>
    </xf>
    <xf numFmtId="0" fontId="43" fillId="0" borderId="0" xfId="0" applyFont="1" applyAlignment="1"/>
    <xf numFmtId="165" fontId="0" fillId="2" borderId="52" xfId="2" applyNumberFormat="1" applyFont="1" applyFill="1" applyBorder="1" applyAlignment="1" applyProtection="1">
      <alignment horizontal="center"/>
      <protection locked="0"/>
    </xf>
    <xf numFmtId="165" fontId="0" fillId="2" borderId="53" xfId="2" applyNumberFormat="1" applyFont="1" applyFill="1" applyBorder="1" applyAlignment="1" applyProtection="1">
      <protection locked="0"/>
    </xf>
    <xf numFmtId="0" fontId="0" fillId="0" borderId="16" xfId="0" applyBorder="1" applyProtection="1"/>
    <xf numFmtId="0" fontId="0" fillId="0" borderId="19" xfId="0" applyBorder="1" applyProtection="1"/>
    <xf numFmtId="0" fontId="0" fillId="0" borderId="20" xfId="0" applyBorder="1" applyProtection="1"/>
    <xf numFmtId="0" fontId="1" fillId="0" borderId="16" xfId="0" applyFont="1" applyBorder="1" applyProtection="1"/>
    <xf numFmtId="0" fontId="0" fillId="2" borderId="54" xfId="2" applyNumberFormat="1" applyFont="1" applyFill="1" applyBorder="1" applyAlignment="1" applyProtection="1">
      <alignment horizontal="center"/>
      <protection locked="0"/>
    </xf>
    <xf numFmtId="165" fontId="0" fillId="2" borderId="53" xfId="2" applyNumberFormat="1" applyFont="1" applyFill="1" applyBorder="1" applyAlignment="1" applyProtection="1">
      <alignment horizontal="center"/>
      <protection locked="0"/>
    </xf>
    <xf numFmtId="0" fontId="25" fillId="7" borderId="39" xfId="0" applyFont="1" applyFill="1" applyBorder="1" applyAlignment="1" applyProtection="1">
      <alignment horizontal="left"/>
      <protection locked="0"/>
    </xf>
    <xf numFmtId="0" fontId="18" fillId="7" borderId="39"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protection locked="0"/>
    </xf>
    <xf numFmtId="0" fontId="43" fillId="7" borderId="3" xfId="0" applyFont="1" applyFill="1" applyBorder="1" applyProtection="1">
      <protection locked="0"/>
    </xf>
    <xf numFmtId="0" fontId="18" fillId="7" borderId="7" xfId="0" applyFont="1" applyFill="1" applyBorder="1" applyProtection="1">
      <protection locked="0"/>
    </xf>
    <xf numFmtId="0" fontId="18" fillId="7" borderId="6" xfId="0" applyFont="1" applyFill="1" applyBorder="1" applyAlignment="1" applyProtection="1">
      <alignment horizontal="left"/>
      <protection locked="0"/>
    </xf>
    <xf numFmtId="0" fontId="18" fillId="7" borderId="7" xfId="0" applyFont="1" applyFill="1" applyBorder="1" applyAlignment="1" applyProtection="1">
      <alignment horizontal="left"/>
      <protection locked="0"/>
    </xf>
    <xf numFmtId="10" fontId="22" fillId="3" borderId="2" xfId="0" applyNumberFormat="1" applyFont="1" applyFill="1" applyBorder="1" applyAlignment="1" applyProtection="1">
      <protection locked="0"/>
    </xf>
    <xf numFmtId="14" fontId="18" fillId="3" borderId="3" xfId="0" applyNumberFormat="1" applyFont="1" applyFill="1" applyBorder="1" applyProtection="1">
      <protection locked="0"/>
    </xf>
    <xf numFmtId="14" fontId="18" fillId="7" borderId="2" xfId="0" applyNumberFormat="1" applyFont="1" applyFill="1" applyBorder="1" applyProtection="1">
      <protection locked="0"/>
    </xf>
    <xf numFmtId="14" fontId="22" fillId="3" borderId="3" xfId="0" applyNumberFormat="1" applyFont="1" applyFill="1" applyBorder="1" applyAlignment="1" applyProtection="1">
      <alignment vertical="top" wrapText="1"/>
      <protection locked="0"/>
    </xf>
    <xf numFmtId="14" fontId="27" fillId="3" borderId="2" xfId="0" applyNumberFormat="1" applyFont="1" applyFill="1" applyBorder="1" applyProtection="1">
      <protection locked="0"/>
    </xf>
    <xf numFmtId="8" fontId="18" fillId="7" borderId="2" xfId="0" applyNumberFormat="1" applyFont="1" applyFill="1" applyBorder="1" applyProtection="1">
      <protection locked="0"/>
    </xf>
    <xf numFmtId="6" fontId="22" fillId="3" borderId="2" xfId="0" applyNumberFormat="1" applyFont="1" applyFill="1" applyBorder="1" applyAlignment="1" applyProtection="1">
      <protection locked="0"/>
    </xf>
    <xf numFmtId="0" fontId="1" fillId="2" borderId="3" xfId="0" applyFont="1" applyFill="1" applyBorder="1" applyAlignment="1" applyProtection="1">
      <alignment horizontal="center"/>
      <protection locked="0"/>
    </xf>
    <xf numFmtId="166" fontId="0" fillId="0" borderId="3" xfId="1" applyNumberFormat="1" applyFont="1" applyFill="1" applyBorder="1" applyProtection="1"/>
    <xf numFmtId="166" fontId="0" fillId="0" borderId="2" xfId="1" applyNumberFormat="1" applyFont="1" applyBorder="1"/>
    <xf numFmtId="43" fontId="0" fillId="0" borderId="0" xfId="0" applyNumberFormat="1" applyProtection="1"/>
    <xf numFmtId="0" fontId="8" fillId="0" borderId="0" xfId="0" applyFont="1" applyAlignment="1">
      <alignment horizontal="center"/>
    </xf>
    <xf numFmtId="166" fontId="8" fillId="0" borderId="0" xfId="1" applyNumberFormat="1" applyFont="1"/>
    <xf numFmtId="0" fontId="54" fillId="0" borderId="0" xfId="0" applyFont="1" applyAlignment="1">
      <alignment horizontal="center"/>
    </xf>
    <xf numFmtId="10" fontId="0" fillId="2" borderId="54" xfId="2" applyNumberFormat="1" applyFont="1" applyFill="1" applyBorder="1" applyAlignment="1" applyProtection="1">
      <alignment horizontal="center"/>
      <protection locked="0"/>
    </xf>
    <xf numFmtId="10" fontId="0" fillId="2" borderId="54" xfId="7" applyNumberFormat="1" applyFont="1" applyFill="1" applyBorder="1" applyAlignment="1" applyProtection="1">
      <alignment horizontal="center"/>
      <protection locked="0"/>
    </xf>
    <xf numFmtId="0" fontId="1" fillId="0" borderId="0" xfId="0" applyFont="1" applyAlignment="1">
      <alignment horizontal="center"/>
    </xf>
    <xf numFmtId="0" fontId="1" fillId="0" borderId="0" xfId="0" applyFont="1" applyAlignment="1">
      <alignment horizontal="right"/>
    </xf>
    <xf numFmtId="0" fontId="8" fillId="11" borderId="0" xfId="0" applyFont="1" applyFill="1" applyBorder="1" applyAlignment="1" applyProtection="1">
      <alignment horizontal="center"/>
    </xf>
    <xf numFmtId="166" fontId="55" fillId="17" borderId="0" xfId="1" applyNumberFormat="1" applyFont="1" applyFill="1" applyProtection="1">
      <protection locked="0"/>
    </xf>
    <xf numFmtId="166" fontId="55" fillId="17" borderId="2" xfId="1" applyNumberFormat="1" applyFont="1" applyFill="1" applyBorder="1" applyProtection="1">
      <protection locked="0"/>
    </xf>
    <xf numFmtId="44" fontId="0" fillId="0" borderId="14" xfId="2" applyFont="1" applyFill="1" applyBorder="1" applyProtection="1"/>
    <xf numFmtId="0" fontId="1" fillId="0" borderId="0" xfId="0" applyFont="1" applyFill="1" applyProtection="1"/>
    <xf numFmtId="166" fontId="0" fillId="0" borderId="0" xfId="0" applyNumberFormat="1" applyBorder="1"/>
    <xf numFmtId="1" fontId="0" fillId="0" borderId="11" xfId="0" applyNumberFormat="1" applyFill="1" applyBorder="1" applyProtection="1"/>
    <xf numFmtId="166" fontId="0" fillId="0" borderId="11" xfId="1" applyNumberFormat="1" applyFont="1" applyFill="1" applyBorder="1" applyProtection="1"/>
    <xf numFmtId="0" fontId="2" fillId="18" borderId="0" xfId="0" applyFont="1" applyFill="1" applyAlignment="1" applyProtection="1">
      <alignment horizontal="right"/>
      <protection locked="0"/>
    </xf>
    <xf numFmtId="5" fontId="4" fillId="0" borderId="5" xfId="0" applyNumberFormat="1" applyFont="1" applyFill="1" applyBorder="1" applyAlignment="1" applyProtection="1">
      <alignment horizontal="center" wrapText="1"/>
    </xf>
    <xf numFmtId="5" fontId="2" fillId="0" borderId="3" xfId="0" applyNumberFormat="1" applyFont="1" applyFill="1" applyBorder="1" applyProtection="1"/>
    <xf numFmtId="5" fontId="2" fillId="19" borderId="3" xfId="0" applyNumberFormat="1" applyFont="1" applyFill="1" applyBorder="1" applyProtection="1"/>
    <xf numFmtId="165" fontId="2" fillId="19" borderId="3" xfId="2" applyNumberFormat="1" applyFont="1" applyFill="1" applyBorder="1" applyAlignment="1" applyProtection="1">
      <alignment horizontal="center"/>
    </xf>
    <xf numFmtId="164" fontId="2" fillId="19" borderId="3" xfId="2" applyNumberFormat="1" applyFont="1" applyFill="1" applyBorder="1" applyAlignment="1" applyProtection="1">
      <alignment horizontal="center"/>
    </xf>
    <xf numFmtId="167" fontId="2" fillId="19" borderId="3" xfId="7" applyNumberFormat="1" applyFont="1" applyFill="1" applyBorder="1" applyAlignment="1" applyProtection="1">
      <alignment horizontal="center"/>
    </xf>
    <xf numFmtId="5" fontId="4" fillId="19" borderId="3" xfId="0" applyNumberFormat="1" applyFont="1" applyFill="1" applyBorder="1" applyProtection="1"/>
    <xf numFmtId="0" fontId="2" fillId="19" borderId="3" xfId="2" applyNumberFormat="1" applyFont="1" applyFill="1" applyBorder="1" applyAlignment="1" applyProtection="1">
      <alignment horizontal="center"/>
    </xf>
    <xf numFmtId="5" fontId="4" fillId="0" borderId="29" xfId="0" applyNumberFormat="1" applyFont="1" applyFill="1" applyBorder="1" applyProtection="1"/>
    <xf numFmtId="5" fontId="56" fillId="0" borderId="0" xfId="0" applyNumberFormat="1" applyFont="1" applyFill="1" applyBorder="1" applyAlignment="1" applyProtection="1">
      <alignment horizontal="center" wrapText="1"/>
      <protection locked="0"/>
    </xf>
    <xf numFmtId="0" fontId="45" fillId="6" borderId="0" xfId="0" applyFont="1" applyFill="1" applyAlignment="1" applyProtection="1">
      <alignment horizontal="left"/>
    </xf>
    <xf numFmtId="0" fontId="18" fillId="6" borderId="0" xfId="0" applyFont="1" applyFill="1" applyAlignment="1" applyProtection="1">
      <alignment horizontal="right"/>
    </xf>
    <xf numFmtId="5" fontId="4" fillId="0" borderId="6" xfId="0" applyNumberFormat="1" applyFont="1" applyFill="1" applyBorder="1" applyProtection="1"/>
    <xf numFmtId="165" fontId="2" fillId="0" borderId="7" xfId="2" applyNumberFormat="1" applyFont="1" applyFill="1" applyBorder="1" applyAlignment="1" applyProtection="1">
      <alignment horizontal="center"/>
    </xf>
    <xf numFmtId="164" fontId="2" fillId="0" borderId="7" xfId="2" applyNumberFormat="1" applyFont="1" applyFill="1" applyBorder="1" applyAlignment="1" applyProtection="1">
      <alignment horizontal="center"/>
    </xf>
    <xf numFmtId="167" fontId="2" fillId="0" borderId="8" xfId="7" applyNumberFormat="1" applyFont="1" applyFill="1" applyBorder="1" applyAlignment="1" applyProtection="1">
      <alignment horizontal="center"/>
    </xf>
    <xf numFmtId="5" fontId="56" fillId="0" borderId="7" xfId="0" applyNumberFormat="1" applyFont="1" applyFill="1" applyBorder="1" applyAlignment="1" applyProtection="1">
      <alignment horizontal="center" wrapText="1"/>
      <protection locked="0"/>
    </xf>
    <xf numFmtId="5" fontId="56" fillId="0" borderId="7" xfId="0" applyNumberFormat="1" applyFont="1" applyFill="1" applyBorder="1" applyAlignment="1" applyProtection="1">
      <alignment horizontal="center" wrapText="1"/>
    </xf>
    <xf numFmtId="0" fontId="6" fillId="0" borderId="0" xfId="0" applyFont="1" applyAlignment="1" applyProtection="1">
      <alignment horizontal="left"/>
    </xf>
    <xf numFmtId="0" fontId="46" fillId="6" borderId="0" xfId="0" applyFont="1" applyFill="1" applyAlignment="1" applyProtection="1">
      <alignment horizontal="left"/>
    </xf>
    <xf numFmtId="0" fontId="6" fillId="0" borderId="0" xfId="0" applyFont="1" applyBorder="1" applyAlignment="1" applyProtection="1">
      <alignment horizontal="left" wrapText="1"/>
    </xf>
    <xf numFmtId="0" fontId="0" fillId="18" borderId="0" xfId="0" applyFill="1" applyProtection="1">
      <protection locked="0"/>
    </xf>
    <xf numFmtId="10" fontId="0" fillId="2" borderId="3" xfId="7" applyNumberFormat="1" applyFont="1" applyFill="1" applyBorder="1" applyAlignment="1" applyProtection="1">
      <alignment horizontal="center"/>
      <protection locked="0"/>
    </xf>
    <xf numFmtId="167" fontId="1" fillId="0" borderId="0" xfId="0" applyNumberFormat="1" applyFont="1" applyFill="1" applyAlignment="1" applyProtection="1">
      <alignment horizontal="center"/>
    </xf>
    <xf numFmtId="0" fontId="25" fillId="0" borderId="0" xfId="0" applyFont="1" applyFill="1" applyBorder="1" applyAlignment="1" applyProtection="1">
      <alignment horizontal="center" vertical="center"/>
      <protection locked="0"/>
    </xf>
    <xf numFmtId="6" fontId="22" fillId="3" borderId="7" xfId="0" applyNumberFormat="1" applyFont="1" applyFill="1" applyBorder="1" applyAlignment="1" applyProtection="1">
      <protection locked="0"/>
    </xf>
    <xf numFmtId="0" fontId="22" fillId="3" borderId="6" xfId="0" applyFont="1" applyFill="1" applyBorder="1" applyAlignment="1" applyProtection="1">
      <alignment horizontal="left"/>
      <protection locked="0"/>
    </xf>
    <xf numFmtId="0" fontId="22" fillId="7" borderId="7" xfId="0" applyFont="1" applyFill="1" applyBorder="1" applyAlignment="1" applyProtection="1">
      <alignment horizontal="left"/>
      <protection locked="0"/>
    </xf>
    <xf numFmtId="0" fontId="22" fillId="7" borderId="7" xfId="0" applyFont="1" applyFill="1" applyBorder="1" applyAlignment="1" applyProtection="1">
      <alignment horizontal="left"/>
      <protection locked="0"/>
    </xf>
    <xf numFmtId="0" fontId="22" fillId="3" borderId="6" xfId="0" applyFont="1" applyFill="1" applyBorder="1" applyAlignment="1" applyProtection="1">
      <alignment horizontal="left"/>
      <protection locked="0"/>
    </xf>
    <xf numFmtId="0" fontId="2" fillId="21" borderId="0" xfId="0" applyFont="1" applyFill="1" applyAlignment="1" applyProtection="1">
      <alignment horizontal="right"/>
    </xf>
    <xf numFmtId="0" fontId="64" fillId="0" borderId="0" xfId="0" applyFont="1" applyAlignment="1">
      <alignment vertical="center"/>
    </xf>
    <xf numFmtId="0" fontId="64" fillId="0" borderId="0" xfId="0" applyFont="1" applyAlignment="1">
      <alignment horizontal="center"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58" fillId="0" borderId="0" xfId="4"/>
    <xf numFmtId="9" fontId="15" fillId="0" borderId="3" xfId="7" applyFont="1" applyBorder="1" applyAlignment="1">
      <alignment horizontal="left"/>
    </xf>
    <xf numFmtId="9" fontId="15" fillId="22" borderId="3" xfId="7" applyFont="1" applyFill="1" applyBorder="1" applyAlignment="1">
      <alignment horizontal="left"/>
    </xf>
    <xf numFmtId="0" fontId="71" fillId="23" borderId="3" xfId="4" applyFont="1" applyFill="1" applyBorder="1"/>
    <xf numFmtId="9" fontId="15" fillId="0" borderId="3" xfId="7" applyFont="1" applyFill="1" applyBorder="1" applyAlignment="1">
      <alignment horizontal="left"/>
    </xf>
    <xf numFmtId="9" fontId="38" fillId="24" borderId="3" xfId="5" applyNumberFormat="1" applyFont="1" applyFill="1" applyBorder="1"/>
    <xf numFmtId="0" fontId="15" fillId="0" borderId="0" xfId="5" applyFill="1"/>
    <xf numFmtId="0" fontId="8" fillId="23" borderId="0" xfId="0" applyFont="1" applyFill="1"/>
    <xf numFmtId="0" fontId="15" fillId="0" borderId="0" xfId="5" applyFill="1" applyBorder="1"/>
    <xf numFmtId="165" fontId="58" fillId="0" borderId="3" xfId="2" applyNumberFormat="1" applyFont="1" applyBorder="1" applyAlignment="1">
      <alignment horizontal="left"/>
    </xf>
    <xf numFmtId="165" fontId="58" fillId="22" borderId="3" xfId="2" applyNumberFormat="1" applyFont="1" applyFill="1" applyBorder="1" applyAlignment="1">
      <alignment horizontal="left"/>
    </xf>
    <xf numFmtId="165" fontId="58" fillId="0" borderId="3" xfId="2" applyNumberFormat="1" applyFont="1" applyFill="1" applyBorder="1" applyAlignment="1">
      <alignment horizontal="left"/>
    </xf>
    <xf numFmtId="165" fontId="15" fillId="0" borderId="3" xfId="2" applyNumberFormat="1" applyFont="1" applyFill="1" applyBorder="1"/>
    <xf numFmtId="165" fontId="15" fillId="22" borderId="3" xfId="2" applyNumberFormat="1" applyFont="1" applyFill="1" applyBorder="1"/>
    <xf numFmtId="44" fontId="15" fillId="0" borderId="3" xfId="2" applyNumberFormat="1" applyFont="1" applyFill="1" applyBorder="1"/>
    <xf numFmtId="44" fontId="15" fillId="22" borderId="3" xfId="2" applyNumberFormat="1" applyFont="1" applyFill="1" applyBorder="1"/>
    <xf numFmtId="9" fontId="27" fillId="3" borderId="6" xfId="2" applyNumberFormat="1" applyFont="1" applyFill="1" applyBorder="1" applyAlignment="1" applyProtection="1">
      <protection locked="0"/>
    </xf>
    <xf numFmtId="9" fontId="0" fillId="0" borderId="8" xfId="0" applyNumberFormat="1" applyBorder="1" applyAlignment="1" applyProtection="1">
      <protection locked="0"/>
    </xf>
    <xf numFmtId="0" fontId="27" fillId="0" borderId="3" xfId="0" applyFont="1" applyBorder="1" applyAlignment="1">
      <alignment horizontal="left"/>
    </xf>
    <xf numFmtId="3" fontId="27" fillId="3" borderId="3" xfId="0" applyNumberFormat="1" applyFont="1" applyFill="1" applyBorder="1" applyAlignment="1" applyProtection="1">
      <alignment horizontal="center"/>
      <protection locked="0"/>
    </xf>
    <xf numFmtId="3" fontId="0" fillId="0" borderId="3" xfId="0" applyNumberFormat="1" applyBorder="1" applyAlignment="1" applyProtection="1">
      <alignment horizontal="center"/>
      <protection locked="0"/>
    </xf>
    <xf numFmtId="0" fontId="27" fillId="0" borderId="7" xfId="0" applyFont="1" applyFill="1" applyBorder="1" applyAlignment="1">
      <alignment horizontal="left" vertical="top" wrapText="1"/>
    </xf>
    <xf numFmtId="0" fontId="27" fillId="0" borderId="8" xfId="0" applyFont="1" applyFill="1" applyBorder="1" applyAlignment="1">
      <alignment horizontal="left" vertical="top" wrapText="1"/>
    </xf>
    <xf numFmtId="0" fontId="22" fillId="7" borderId="2" xfId="0" applyFont="1" applyFill="1" applyBorder="1" applyAlignment="1" applyProtection="1">
      <alignment horizontal="center"/>
      <protection locked="0"/>
    </xf>
    <xf numFmtId="44" fontId="22" fillId="0" borderId="6" xfId="2" applyFont="1" applyBorder="1" applyAlignment="1">
      <alignment horizontal="center"/>
    </xf>
    <xf numFmtId="44" fontId="22" fillId="0" borderId="7" xfId="2" applyFont="1" applyBorder="1" applyAlignment="1">
      <alignment horizontal="center"/>
    </xf>
    <xf numFmtId="44" fontId="22" fillId="0" borderId="8" xfId="2"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22" fillId="0" borderId="0" xfId="0" applyFont="1" applyAlignment="1">
      <alignment horizontal="left" vertical="top" wrapText="1"/>
    </xf>
    <xf numFmtId="0" fontId="22" fillId="3" borderId="2" xfId="0" applyFont="1" applyFill="1" applyBorder="1" applyAlignment="1" applyProtection="1">
      <alignment horizontal="left"/>
      <protection locked="0"/>
    </xf>
    <xf numFmtId="0" fontId="22" fillId="3" borderId="0" xfId="0" applyFont="1" applyFill="1" applyBorder="1" applyAlignment="1" applyProtection="1">
      <alignment horizontal="left"/>
      <protection locked="0"/>
    </xf>
    <xf numFmtId="0" fontId="18" fillId="0" borderId="3" xfId="0" applyFont="1" applyBorder="1" applyAlignment="1">
      <alignment horizontal="left"/>
    </xf>
    <xf numFmtId="165" fontId="22" fillId="3" borderId="6" xfId="2" applyNumberFormat="1" applyFont="1" applyFill="1" applyBorder="1" applyAlignment="1" applyProtection="1">
      <alignment horizontal="center"/>
      <protection locked="0"/>
    </xf>
    <xf numFmtId="165" fontId="22" fillId="3" borderId="7" xfId="2" applyNumberFormat="1" applyFont="1" applyFill="1" applyBorder="1" applyAlignment="1" applyProtection="1">
      <alignment horizontal="center"/>
      <protection locked="0"/>
    </xf>
    <xf numFmtId="165" fontId="22" fillId="3" borderId="8" xfId="2" applyNumberFormat="1" applyFont="1" applyFill="1" applyBorder="1" applyAlignment="1" applyProtection="1">
      <alignment horizontal="center"/>
      <protection locked="0"/>
    </xf>
    <xf numFmtId="0" fontId="22" fillId="3" borderId="6" xfId="0" applyFont="1" applyFill="1" applyBorder="1" applyAlignment="1" applyProtection="1">
      <alignment horizontal="left"/>
      <protection locked="0"/>
    </xf>
    <xf numFmtId="0" fontId="22" fillId="7" borderId="7" xfId="0" applyFont="1" applyFill="1" applyBorder="1" applyAlignment="1" applyProtection="1">
      <alignment horizontal="left"/>
      <protection locked="0"/>
    </xf>
    <xf numFmtId="44" fontId="27" fillId="3" borderId="7" xfId="2" applyFont="1" applyFill="1" applyBorder="1" applyAlignment="1" applyProtection="1">
      <alignment horizontal="right"/>
      <protection locked="0"/>
    </xf>
    <xf numFmtId="0" fontId="0" fillId="0" borderId="7" xfId="0" applyBorder="1" applyAlignment="1" applyProtection="1">
      <alignment horizontal="right"/>
      <protection locked="0"/>
    </xf>
    <xf numFmtId="0" fontId="27" fillId="3" borderId="7" xfId="0" applyFont="1" applyFill="1" applyBorder="1" applyAlignment="1" applyProtection="1">
      <protection locked="0"/>
    </xf>
    <xf numFmtId="0" fontId="0" fillId="0" borderId="7" xfId="0" applyBorder="1" applyAlignment="1" applyProtection="1">
      <protection locked="0"/>
    </xf>
    <xf numFmtId="0" fontId="22" fillId="0" borderId="8" xfId="0" applyFont="1" applyBorder="1" applyAlignment="1">
      <alignment horizontal="center"/>
    </xf>
    <xf numFmtId="0" fontId="22" fillId="0" borderId="0" xfId="0" applyFont="1" applyFill="1" applyAlignment="1">
      <alignment horizontal="left"/>
    </xf>
    <xf numFmtId="0" fontId="30" fillId="0" borderId="17" xfId="0" applyFont="1" applyFill="1" applyBorder="1" applyAlignment="1">
      <alignment horizontal="left"/>
    </xf>
    <xf numFmtId="0" fontId="30" fillId="0" borderId="0" xfId="0" applyFont="1" applyFill="1" applyAlignment="1">
      <alignment horizontal="left"/>
    </xf>
    <xf numFmtId="0" fontId="27" fillId="7" borderId="2" xfId="0" applyFont="1" applyFill="1" applyBorder="1" applyAlignment="1" applyProtection="1">
      <alignment horizontal="left" wrapText="1"/>
      <protection locked="0"/>
    </xf>
    <xf numFmtId="0" fontId="18" fillId="0" borderId="0" xfId="0" applyFont="1" applyFill="1" applyAlignment="1">
      <alignment horizontal="left" vertical="top" wrapText="1"/>
    </xf>
    <xf numFmtId="165" fontId="22" fillId="0" borderId="34" xfId="2" applyNumberFormat="1" applyFont="1" applyBorder="1" applyAlignment="1">
      <alignment horizontal="right"/>
    </xf>
    <xf numFmtId="165" fontId="22" fillId="0" borderId="55" xfId="2" applyNumberFormat="1" applyFont="1" applyBorder="1" applyAlignment="1">
      <alignment horizontal="right"/>
    </xf>
    <xf numFmtId="165" fontId="22" fillId="0" borderId="35" xfId="2" applyNumberFormat="1" applyFont="1" applyBorder="1" applyAlignment="1">
      <alignment horizontal="right"/>
    </xf>
    <xf numFmtId="165" fontId="22" fillId="3" borderId="56" xfId="2" applyNumberFormat="1" applyFont="1" applyFill="1" applyBorder="1" applyAlignment="1" applyProtection="1">
      <alignment horizontal="center"/>
      <protection locked="0"/>
    </xf>
    <xf numFmtId="165" fontId="22" fillId="3" borderId="57" xfId="2" applyNumberFormat="1" applyFont="1" applyFill="1" applyBorder="1" applyAlignment="1" applyProtection="1">
      <alignment horizontal="center"/>
      <protection locked="0"/>
    </xf>
    <xf numFmtId="165" fontId="22" fillId="3" borderId="36" xfId="2" applyNumberFormat="1" applyFont="1" applyFill="1" applyBorder="1" applyAlignment="1" applyProtection="1">
      <alignment horizontal="center"/>
      <protection locked="0"/>
    </xf>
    <xf numFmtId="0" fontId="22" fillId="0" borderId="8" xfId="0" applyFont="1" applyFill="1" applyBorder="1" applyAlignment="1">
      <alignment horizontal="left" vertical="top" wrapText="1"/>
    </xf>
    <xf numFmtId="0" fontId="22" fillId="0" borderId="3" xfId="0" applyFont="1" applyFill="1" applyBorder="1" applyAlignment="1">
      <alignment horizontal="left" vertical="top" wrapText="1"/>
    </xf>
    <xf numFmtId="0" fontId="27" fillId="0" borderId="3" xfId="0" applyFont="1" applyFill="1" applyBorder="1" applyAlignment="1">
      <alignment horizontal="left" vertical="top" wrapText="1"/>
    </xf>
    <xf numFmtId="0" fontId="27" fillId="3" borderId="2" xfId="0" applyFont="1" applyFill="1" applyBorder="1" applyAlignment="1" applyProtection="1">
      <protection locked="0"/>
    </xf>
    <xf numFmtId="0" fontId="0" fillId="0" borderId="2" xfId="0" applyBorder="1" applyAlignment="1" applyProtection="1">
      <protection locked="0"/>
    </xf>
    <xf numFmtId="44" fontId="22" fillId="3" borderId="2" xfId="2" applyFont="1" applyFill="1" applyBorder="1" applyAlignment="1" applyProtection="1">
      <alignment horizontal="right"/>
      <protection locked="0"/>
    </xf>
    <xf numFmtId="44" fontId="22" fillId="3" borderId="7" xfId="2" applyFont="1" applyFill="1" applyBorder="1" applyAlignment="1" applyProtection="1">
      <alignment horizontal="center"/>
      <protection locked="0"/>
    </xf>
    <xf numFmtId="44" fontId="22" fillId="3" borderId="8" xfId="2" applyFont="1" applyFill="1" applyBorder="1" applyAlignment="1" applyProtection="1">
      <alignment horizontal="center"/>
      <protection locked="0"/>
    </xf>
    <xf numFmtId="44" fontId="22" fillId="3" borderId="58" xfId="2" applyFont="1" applyFill="1" applyBorder="1" applyAlignment="1" applyProtection="1">
      <alignment horizontal="center"/>
      <protection locked="0"/>
    </xf>
    <xf numFmtId="0" fontId="18" fillId="0" borderId="6" xfId="0" applyFont="1" applyBorder="1" applyAlignment="1">
      <alignment horizontal="left"/>
    </xf>
    <xf numFmtId="165" fontId="22" fillId="0" borderId="34" xfId="2" applyNumberFormat="1" applyFont="1" applyBorder="1" applyAlignment="1">
      <alignment horizontal="center"/>
    </xf>
    <xf numFmtId="165" fontId="22" fillId="0" borderId="55" xfId="2" applyNumberFormat="1" applyFont="1" applyBorder="1" applyAlignment="1">
      <alignment horizontal="center"/>
    </xf>
    <xf numFmtId="165" fontId="22" fillId="0" borderId="35" xfId="2" applyNumberFormat="1" applyFont="1" applyBorder="1" applyAlignment="1">
      <alignment horizontal="center"/>
    </xf>
    <xf numFmtId="165" fontId="22" fillId="7" borderId="2" xfId="2" applyNumberFormat="1" applyFont="1" applyFill="1" applyBorder="1" applyAlignment="1" applyProtection="1">
      <alignment horizontal="center"/>
      <protection locked="0"/>
    </xf>
    <xf numFmtId="165" fontId="22" fillId="0" borderId="6" xfId="2" applyNumberFormat="1" applyFont="1" applyBorder="1" applyAlignment="1">
      <alignment horizontal="right"/>
    </xf>
    <xf numFmtId="165" fontId="22" fillId="0" borderId="7" xfId="2" applyNumberFormat="1" applyFont="1" applyBorder="1" applyAlignment="1">
      <alignment horizontal="right"/>
    </xf>
    <xf numFmtId="165" fontId="22" fillId="0" borderId="8" xfId="2" applyNumberFormat="1" applyFont="1" applyBorder="1" applyAlignment="1">
      <alignment horizontal="right"/>
    </xf>
    <xf numFmtId="0" fontId="22" fillId="0" borderId="0" xfId="0" applyFont="1" applyBorder="1" applyAlignment="1">
      <alignment horizontal="left" wrapText="1"/>
    </xf>
    <xf numFmtId="0" fontId="22" fillId="0" borderId="0" xfId="0" applyFont="1" applyAlignment="1">
      <alignment horizontal="left" wrapText="1"/>
    </xf>
    <xf numFmtId="0" fontId="18" fillId="3" borderId="2" xfId="0" applyFont="1" applyFill="1" applyBorder="1" applyAlignment="1" applyProtection="1">
      <alignment horizontal="left"/>
      <protection locked="0"/>
    </xf>
    <xf numFmtId="0" fontId="18" fillId="3" borderId="2" xfId="0" applyFont="1" applyFill="1" applyBorder="1" applyAlignment="1" applyProtection="1">
      <alignment horizontal="left" vertical="top" wrapText="1"/>
      <protection locked="0"/>
    </xf>
    <xf numFmtId="44" fontId="22" fillId="3" borderId="2" xfId="2" applyFont="1" applyFill="1" applyBorder="1" applyAlignment="1" applyProtection="1">
      <alignment horizontal="center"/>
      <protection locked="0"/>
    </xf>
    <xf numFmtId="0" fontId="0" fillId="0" borderId="2" xfId="0" applyBorder="1" applyAlignment="1" applyProtection="1">
      <alignment horizontal="left"/>
      <protection locked="0"/>
    </xf>
    <xf numFmtId="0" fontId="27" fillId="0" borderId="0" xfId="0" applyFont="1" applyAlignment="1">
      <alignment wrapText="1"/>
    </xf>
    <xf numFmtId="0" fontId="0" fillId="0" borderId="0" xfId="0" applyAlignment="1">
      <alignment wrapText="1"/>
    </xf>
    <xf numFmtId="0" fontId="22" fillId="10" borderId="34" xfId="0" applyFont="1" applyFill="1" applyBorder="1" applyAlignment="1">
      <alignment vertical="center" wrapText="1"/>
    </xf>
    <xf numFmtId="0" fontId="22" fillId="10" borderId="55" xfId="0" applyFont="1" applyFill="1" applyBorder="1" applyAlignment="1">
      <alignment vertical="center" wrapText="1"/>
    </xf>
    <xf numFmtId="0" fontId="22" fillId="10" borderId="35" xfId="0" applyFont="1" applyFill="1" applyBorder="1" applyAlignment="1">
      <alignment vertical="center" wrapText="1"/>
    </xf>
    <xf numFmtId="0" fontId="28" fillId="0" borderId="0" xfId="0" applyFont="1" applyAlignment="1">
      <alignment horizontal="left" vertical="top" wrapText="1"/>
    </xf>
    <xf numFmtId="0" fontId="18" fillId="0" borderId="6" xfId="0" applyFont="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7" xfId="0" applyBorder="1" applyAlignment="1">
      <alignment horizontal="left"/>
    </xf>
    <xf numFmtId="0" fontId="0" fillId="0" borderId="8" xfId="0" applyBorder="1" applyAlignment="1">
      <alignment horizontal="left"/>
    </xf>
    <xf numFmtId="0" fontId="59" fillId="20" borderId="34" xfId="0" applyFont="1" applyFill="1" applyBorder="1" applyAlignment="1">
      <alignment horizontal="left" vertical="center" wrapText="1"/>
    </xf>
    <xf numFmtId="0" fontId="60" fillId="20" borderId="55" xfId="0" applyFont="1" applyFill="1" applyBorder="1" applyAlignment="1">
      <alignment vertical="center" wrapText="1"/>
    </xf>
    <xf numFmtId="0" fontId="60" fillId="20" borderId="35" xfId="0" applyFont="1" applyFill="1" applyBorder="1" applyAlignment="1">
      <alignment vertical="center" wrapText="1"/>
    </xf>
    <xf numFmtId="0" fontId="30" fillId="3" borderId="2" xfId="0" applyFont="1" applyFill="1" applyBorder="1" applyAlignment="1" applyProtection="1">
      <alignment horizontal="left" vertical="top" wrapText="1"/>
      <protection locked="0"/>
    </xf>
    <xf numFmtId="3" fontId="27" fillId="3" borderId="6" xfId="0" applyNumberFormat="1" applyFont="1" applyFill="1" applyBorder="1" applyAlignment="1" applyProtection="1">
      <alignment horizontal="center"/>
      <protection locked="0"/>
    </xf>
    <xf numFmtId="3" fontId="0" fillId="0" borderId="8" xfId="0" applyNumberFormat="1" applyBorder="1" applyAlignment="1" applyProtection="1">
      <alignment horizontal="center"/>
      <protection locked="0"/>
    </xf>
    <xf numFmtId="0" fontId="52" fillId="0" borderId="0" xfId="3" applyFont="1" applyFill="1" applyAlignment="1" applyProtection="1">
      <alignment horizontal="left" wrapText="1"/>
      <protection locked="0"/>
    </xf>
    <xf numFmtId="0" fontId="18" fillId="7" borderId="2" xfId="0" applyFont="1" applyFill="1" applyBorder="1" applyAlignment="1" applyProtection="1">
      <alignment horizontal="center"/>
      <protection locked="0"/>
    </xf>
    <xf numFmtId="0" fontId="1" fillId="0" borderId="0" xfId="0" applyFont="1" applyAlignment="1">
      <alignment horizontal="left" vertical="top" wrapText="1"/>
    </xf>
    <xf numFmtId="0" fontId="27" fillId="3" borderId="2" xfId="0" applyFont="1" applyFill="1" applyBorder="1" applyAlignment="1" applyProtection="1">
      <alignment horizontal="center"/>
      <protection locked="0"/>
    </xf>
    <xf numFmtId="0" fontId="27" fillId="3" borderId="3" xfId="0" applyFont="1" applyFill="1" applyBorder="1" applyAlignment="1" applyProtection="1">
      <alignment horizontal="left"/>
      <protection locked="0"/>
    </xf>
    <xf numFmtId="0" fontId="22" fillId="3" borderId="7" xfId="0" applyFont="1" applyFill="1" applyBorder="1" applyAlignment="1" applyProtection="1">
      <protection locked="0"/>
    </xf>
    <xf numFmtId="0" fontId="22" fillId="3" borderId="2" xfId="0" applyFont="1" applyFill="1" applyBorder="1" applyAlignment="1" applyProtection="1">
      <alignment horizontal="center" wrapText="1"/>
      <protection locked="0"/>
    </xf>
    <xf numFmtId="0" fontId="0" fillId="0" borderId="2" xfId="0" applyBorder="1" applyAlignment="1" applyProtection="1">
      <alignment horizontal="center" wrapText="1"/>
      <protection locked="0"/>
    </xf>
    <xf numFmtId="0" fontId="27" fillId="3" borderId="2" xfId="0" applyFont="1" applyFill="1" applyBorder="1" applyAlignment="1" applyProtection="1">
      <alignment horizontal="left"/>
      <protection locked="0"/>
    </xf>
    <xf numFmtId="0" fontId="22" fillId="0" borderId="0" xfId="0" applyFont="1" applyAlignment="1" applyProtection="1">
      <alignment horizontal="left" vertical="top" wrapText="1"/>
    </xf>
    <xf numFmtId="0" fontId="18" fillId="0" borderId="0" xfId="0" applyFont="1" applyAlignment="1">
      <alignment horizontal="left" vertical="top" wrapText="1"/>
    </xf>
    <xf numFmtId="0" fontId="32" fillId="0" borderId="0" xfId="0" applyFont="1" applyAlignment="1" applyProtection="1">
      <alignment horizontal="justify" vertical="top" wrapText="1"/>
    </xf>
    <xf numFmtId="0" fontId="22" fillId="0" borderId="0" xfId="0" applyFont="1" applyAlignment="1" applyProtection="1">
      <alignment horizontal="justify" vertical="top" wrapText="1"/>
    </xf>
    <xf numFmtId="0" fontId="22" fillId="0" borderId="0" xfId="0" applyFont="1" applyAlignment="1" applyProtection="1">
      <alignment horizontal="left" wrapText="1"/>
    </xf>
    <xf numFmtId="0" fontId="21" fillId="0" borderId="0" xfId="3" applyFont="1" applyAlignment="1" applyProtection="1">
      <alignment horizontal="center"/>
      <protection locked="0"/>
    </xf>
    <xf numFmtId="49" fontId="22" fillId="7" borderId="7" xfId="0" applyNumberFormat="1" applyFont="1" applyFill="1" applyBorder="1" applyAlignment="1" applyProtection="1">
      <alignment horizontal="left" wrapText="1"/>
      <protection locked="0"/>
    </xf>
    <xf numFmtId="0" fontId="22" fillId="7" borderId="2" xfId="0" applyNumberFormat="1" applyFont="1" applyFill="1" applyBorder="1" applyAlignment="1" applyProtection="1">
      <alignment horizontal="left"/>
      <protection locked="0"/>
    </xf>
    <xf numFmtId="0" fontId="22" fillId="7" borderId="2" xfId="0" applyFont="1" applyFill="1" applyBorder="1" applyAlignment="1" applyProtection="1">
      <alignment horizontal="left"/>
      <protection locked="0"/>
    </xf>
    <xf numFmtId="0" fontId="23" fillId="0" borderId="0" xfId="0" applyFont="1" applyFill="1" applyAlignment="1">
      <alignment horizontal="justify" wrapText="1"/>
    </xf>
    <xf numFmtId="0" fontId="23" fillId="0" borderId="0" xfId="0" applyFont="1" applyFill="1" applyAlignment="1">
      <alignment horizontal="left" wrapText="1"/>
    </xf>
    <xf numFmtId="0" fontId="22" fillId="0" borderId="0" xfId="0" applyFont="1" applyFill="1" applyBorder="1" applyAlignment="1">
      <alignment horizontal="justify" wrapText="1"/>
    </xf>
    <xf numFmtId="0" fontId="32" fillId="0" borderId="0" xfId="0" applyFont="1" applyAlignment="1" applyProtection="1">
      <alignment horizontal="left" vertical="top" wrapText="1"/>
    </xf>
    <xf numFmtId="44" fontId="27" fillId="3" borderId="2" xfId="2" applyFont="1" applyFill="1" applyBorder="1" applyAlignment="1" applyProtection="1">
      <alignment horizontal="center"/>
      <protection locked="0"/>
    </xf>
    <xf numFmtId="44" fontId="27" fillId="3" borderId="7" xfId="2" applyFont="1" applyFill="1" applyBorder="1" applyAlignment="1" applyProtection="1">
      <alignment horizontal="center"/>
      <protection locked="0"/>
    </xf>
    <xf numFmtId="0" fontId="20" fillId="7" borderId="7" xfId="0" applyFont="1" applyFill="1" applyBorder="1" applyAlignment="1" applyProtection="1">
      <alignment horizontal="left" wrapText="1"/>
      <protection locked="0"/>
    </xf>
    <xf numFmtId="0" fontId="18" fillId="0" borderId="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3" xfId="0" applyFont="1" applyBorder="1" applyAlignment="1">
      <alignment horizontal="center" vertical="center" wrapText="1"/>
    </xf>
    <xf numFmtId="0" fontId="22" fillId="0" borderId="0" xfId="0" applyFont="1" applyFill="1" applyAlignment="1">
      <alignment horizontal="left" vertical="top" wrapText="1"/>
    </xf>
    <xf numFmtId="0" fontId="18" fillId="0" borderId="0" xfId="0" applyFont="1" applyAlignment="1">
      <alignment horizontal="center"/>
    </xf>
    <xf numFmtId="0" fontId="40" fillId="8" borderId="15" xfId="0" applyFont="1" applyFill="1" applyBorder="1" applyAlignment="1">
      <alignment horizontal="center" vertical="top"/>
    </xf>
    <xf numFmtId="0" fontId="40" fillId="8" borderId="25" xfId="0" applyFont="1" applyFill="1" applyBorder="1" applyAlignment="1">
      <alignment horizontal="center" vertical="top"/>
    </xf>
    <xf numFmtId="0" fontId="40" fillId="8" borderId="23" xfId="0" applyFont="1" applyFill="1" applyBorder="1" applyAlignment="1">
      <alignment horizontal="center" vertical="top"/>
    </xf>
    <xf numFmtId="0" fontId="22" fillId="8" borderId="17" xfId="0" applyFont="1" applyFill="1" applyBorder="1" applyAlignment="1">
      <alignment horizontal="center"/>
    </xf>
    <xf numFmtId="0" fontId="22" fillId="8" borderId="0" xfId="0" applyFont="1" applyFill="1" applyBorder="1" applyAlignment="1">
      <alignment horizontal="center"/>
    </xf>
    <xf numFmtId="0" fontId="22" fillId="8" borderId="18" xfId="0" applyFont="1" applyFill="1" applyBorder="1" applyAlignment="1">
      <alignment horizontal="center"/>
    </xf>
    <xf numFmtId="0" fontId="18" fillId="8" borderId="21" xfId="0" applyFont="1" applyFill="1" applyBorder="1" applyAlignment="1">
      <alignment horizontal="center"/>
    </xf>
    <xf numFmtId="0" fontId="18" fillId="8" borderId="1" xfId="0" applyFont="1" applyFill="1" applyBorder="1" applyAlignment="1">
      <alignment horizontal="center"/>
    </xf>
    <xf numFmtId="0" fontId="18" fillId="8" borderId="22" xfId="0" applyFont="1" applyFill="1" applyBorder="1" applyAlignment="1">
      <alignment horizontal="center"/>
    </xf>
    <xf numFmtId="0" fontId="37" fillId="8" borderId="17" xfId="0" applyFont="1" applyFill="1" applyBorder="1" applyAlignment="1">
      <alignment horizontal="center" vertical="top"/>
    </xf>
    <xf numFmtId="0" fontId="37" fillId="8" borderId="0" xfId="0" applyFont="1" applyFill="1" applyBorder="1" applyAlignment="1">
      <alignment horizontal="center" vertical="top"/>
    </xf>
    <xf numFmtId="0" fontId="37" fillId="8" borderId="18" xfId="0" applyFont="1" applyFill="1" applyBorder="1" applyAlignment="1">
      <alignment horizontal="center" vertical="top"/>
    </xf>
    <xf numFmtId="0" fontId="18" fillId="8" borderId="17" xfId="0" applyFont="1" applyFill="1" applyBorder="1" applyAlignment="1">
      <alignment horizontal="center"/>
    </xf>
    <xf numFmtId="0" fontId="18" fillId="8" borderId="0" xfId="0" applyFont="1" applyFill="1" applyBorder="1" applyAlignment="1">
      <alignment horizontal="center"/>
    </xf>
    <xf numFmtId="0" fontId="18" fillId="8" borderId="18" xfId="0" applyFont="1" applyFill="1" applyBorder="1" applyAlignment="1">
      <alignment horizontal="center"/>
    </xf>
    <xf numFmtId="0" fontId="20" fillId="8" borderId="17" xfId="0" applyFont="1" applyFill="1" applyBorder="1" applyAlignment="1">
      <alignment horizontal="center"/>
    </xf>
    <xf numFmtId="0" fontId="20" fillId="8" borderId="0" xfId="0" applyFont="1" applyFill="1" applyBorder="1" applyAlignment="1">
      <alignment horizontal="center"/>
    </xf>
    <xf numFmtId="0" fontId="20" fillId="8" borderId="18" xfId="0" applyFont="1" applyFill="1" applyBorder="1" applyAlignment="1">
      <alignment horizontal="center"/>
    </xf>
    <xf numFmtId="0" fontId="0" fillId="8" borderId="17" xfId="0" applyFill="1" applyBorder="1" applyAlignment="1">
      <alignment horizontal="center"/>
    </xf>
    <xf numFmtId="0" fontId="0" fillId="8" borderId="0" xfId="0" applyFill="1" applyBorder="1" applyAlignment="1">
      <alignment horizontal="center"/>
    </xf>
    <xf numFmtId="0" fontId="0" fillId="8" borderId="18" xfId="0" applyFill="1" applyBorder="1" applyAlignment="1">
      <alignment horizontal="center"/>
    </xf>
    <xf numFmtId="0" fontId="24" fillId="0" borderId="0" xfId="0" applyFont="1" applyFill="1" applyAlignment="1">
      <alignment horizontal="left" vertical="top" wrapText="1"/>
    </xf>
    <xf numFmtId="0" fontId="32" fillId="3" borderId="2" xfId="0" applyFont="1" applyFill="1" applyBorder="1" applyAlignment="1" applyProtection="1">
      <alignment horizontal="center"/>
      <protection locked="0"/>
    </xf>
    <xf numFmtId="0" fontId="52" fillId="0" borderId="0" xfId="3" applyFont="1" applyAlignment="1" applyProtection="1">
      <alignment horizontal="left" wrapText="1"/>
    </xf>
    <xf numFmtId="0" fontId="20" fillId="0" borderId="0" xfId="0" applyFont="1" applyAlignment="1">
      <alignment horizontal="left" wrapText="1"/>
    </xf>
    <xf numFmtId="0" fontId="22" fillId="3" borderId="0" xfId="0" applyFont="1" applyFill="1" applyBorder="1" applyAlignment="1" applyProtection="1">
      <alignment horizontal="left" wrapText="1"/>
      <protection locked="0"/>
    </xf>
    <xf numFmtId="0" fontId="0" fillId="0" borderId="2" xfId="0" applyBorder="1" applyAlignment="1" applyProtection="1">
      <alignment horizontal="left" wrapText="1"/>
      <protection locked="0"/>
    </xf>
    <xf numFmtId="0" fontId="27" fillId="0" borderId="0" xfId="0" applyFont="1" applyAlignment="1">
      <alignment horizontal="left" vertical="top" wrapText="1"/>
    </xf>
    <xf numFmtId="0" fontId="16" fillId="0" borderId="0" xfId="3" applyAlignment="1" applyProtection="1">
      <alignment horizontal="center"/>
      <protection locked="0"/>
    </xf>
    <xf numFmtId="0" fontId="22" fillId="3" borderId="29" xfId="0" applyFont="1" applyFill="1" applyBorder="1" applyAlignment="1" applyProtection="1">
      <alignment horizontal="left"/>
      <protection locked="0"/>
    </xf>
    <xf numFmtId="0" fontId="22" fillId="0" borderId="0" xfId="0" applyFont="1" applyAlignment="1">
      <alignment horizontal="justify" wrapText="1"/>
    </xf>
    <xf numFmtId="0" fontId="22" fillId="3" borderId="6" xfId="0" applyFont="1" applyFill="1" applyBorder="1" applyAlignment="1" applyProtection="1">
      <alignment horizontal="left" vertical="top" wrapText="1"/>
      <protection locked="0"/>
    </xf>
    <xf numFmtId="0" fontId="22" fillId="3" borderId="7" xfId="0" applyFont="1" applyFill="1" applyBorder="1" applyAlignment="1" applyProtection="1">
      <alignment horizontal="left" vertical="top" wrapText="1"/>
      <protection locked="0"/>
    </xf>
    <xf numFmtId="0" fontId="22" fillId="3" borderId="8" xfId="0" applyFont="1" applyFill="1" applyBorder="1" applyAlignment="1" applyProtection="1">
      <alignment horizontal="left" vertical="top" wrapText="1"/>
      <protection locked="0"/>
    </xf>
    <xf numFmtId="0" fontId="27" fillId="3" borderId="28" xfId="0" applyFont="1" applyFill="1" applyBorder="1" applyAlignment="1" applyProtection="1">
      <alignment horizontal="center" wrapText="1"/>
      <protection locked="0"/>
    </xf>
    <xf numFmtId="0" fontId="0" fillId="0" borderId="29" xfId="0" applyBorder="1" applyAlignment="1" applyProtection="1">
      <alignment wrapText="1"/>
      <protection locked="0"/>
    </xf>
    <xf numFmtId="0" fontId="0" fillId="0" borderId="30" xfId="0" applyBorder="1" applyAlignment="1" applyProtection="1">
      <alignment wrapText="1"/>
      <protection locked="0"/>
    </xf>
    <xf numFmtId="0" fontId="0" fillId="0" borderId="26" xfId="0" applyBorder="1" applyAlignment="1" applyProtection="1">
      <alignment wrapText="1"/>
      <protection locked="0"/>
    </xf>
    <xf numFmtId="0" fontId="0" fillId="0" borderId="0" xfId="0" applyBorder="1" applyAlignment="1" applyProtection="1">
      <alignment wrapText="1"/>
      <protection locked="0"/>
    </xf>
    <xf numFmtId="0" fontId="0" fillId="0" borderId="32" xfId="0" applyBorder="1" applyAlignment="1" applyProtection="1">
      <alignment wrapText="1"/>
      <protection locked="0"/>
    </xf>
    <xf numFmtId="0" fontId="23" fillId="20" borderId="34" xfId="0" applyFont="1" applyFill="1" applyBorder="1" applyAlignment="1">
      <alignment vertical="top" wrapText="1"/>
    </xf>
    <xf numFmtId="0" fontId="53" fillId="20" borderId="55" xfId="0" applyFont="1" applyFill="1" applyBorder="1" applyAlignment="1">
      <alignment vertical="top" wrapText="1"/>
    </xf>
    <xf numFmtId="0" fontId="53" fillId="20" borderId="35" xfId="0" applyFont="1" applyFill="1" applyBorder="1" applyAlignment="1">
      <alignment vertical="top" wrapText="1"/>
    </xf>
    <xf numFmtId="0" fontId="22" fillId="3" borderId="2" xfId="0" applyFont="1" applyFill="1" applyBorder="1" applyAlignment="1" applyProtection="1">
      <protection locked="0"/>
    </xf>
    <xf numFmtId="14" fontId="22" fillId="3" borderId="2" xfId="0" applyNumberFormat="1" applyFont="1" applyFill="1" applyBorder="1" applyAlignment="1" applyProtection="1">
      <alignment horizontal="left"/>
      <protection locked="0"/>
    </xf>
    <xf numFmtId="0" fontId="63" fillId="0" borderId="0" xfId="0" applyFont="1" applyAlignment="1">
      <alignment horizontal="left" wrapText="1"/>
    </xf>
    <xf numFmtId="0" fontId="21" fillId="0" borderId="0" xfId="3" applyFont="1" applyAlignment="1" applyProtection="1">
      <alignment horizontal="center" wrapText="1"/>
      <protection locked="0"/>
    </xf>
    <xf numFmtId="0" fontId="22" fillId="0" borderId="17" xfId="0" applyFont="1" applyFill="1" applyBorder="1" applyAlignment="1">
      <alignment horizontal="left"/>
    </xf>
    <xf numFmtId="0" fontId="22" fillId="7" borderId="2" xfId="0" applyFont="1" applyFill="1" applyBorder="1" applyAlignment="1">
      <alignment horizontal="center"/>
    </xf>
    <xf numFmtId="0" fontId="41" fillId="0" borderId="0" xfId="0" applyFont="1" applyAlignment="1">
      <alignment vertical="top" wrapText="1"/>
    </xf>
    <xf numFmtId="0" fontId="22" fillId="0" borderId="17" xfId="0" applyFont="1" applyBorder="1" applyAlignment="1">
      <alignment horizontal="left" wrapText="1"/>
    </xf>
    <xf numFmtId="0" fontId="18" fillId="0" borderId="1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2" xfId="0" applyFont="1" applyBorder="1" applyAlignment="1">
      <alignment horizontal="center" vertical="center" wrapText="1"/>
    </xf>
    <xf numFmtId="0" fontId="18" fillId="7" borderId="3" xfId="0" applyFont="1" applyFill="1" applyBorder="1" applyAlignment="1" applyProtection="1">
      <alignment horizontal="left"/>
      <protection locked="0"/>
    </xf>
    <xf numFmtId="0" fontId="18" fillId="7" borderId="6" xfId="0" applyFont="1" applyFill="1" applyBorder="1" applyAlignment="1" applyProtection="1">
      <alignment horizontal="left"/>
      <protection locked="0"/>
    </xf>
    <xf numFmtId="0" fontId="16" fillId="0" borderId="0" xfId="3" applyAlignment="1" applyProtection="1">
      <alignment horizontal="left" vertical="top" wrapText="1"/>
    </xf>
    <xf numFmtId="0" fontId="0" fillId="7" borderId="7" xfId="0" applyFill="1" applyBorder="1" applyAlignment="1" applyProtection="1">
      <alignment horizontal="left"/>
      <protection locked="0"/>
    </xf>
    <xf numFmtId="0" fontId="0" fillId="7" borderId="41" xfId="0" applyFill="1" applyBorder="1" applyAlignment="1" applyProtection="1">
      <alignment horizontal="left"/>
      <protection locked="0"/>
    </xf>
    <xf numFmtId="0" fontId="24" fillId="0" borderId="0" xfId="0" applyFont="1" applyAlignment="1">
      <alignment horizontal="left" wrapText="1"/>
    </xf>
    <xf numFmtId="0" fontId="24" fillId="0" borderId="0" xfId="0" applyFont="1" applyAlignment="1">
      <alignment horizontal="left" vertical="top" wrapText="1"/>
    </xf>
    <xf numFmtId="0" fontId="70" fillId="0" borderId="0" xfId="0" applyFont="1" applyFill="1" applyBorder="1" applyAlignment="1">
      <alignment horizontal="left" wrapText="1"/>
    </xf>
    <xf numFmtId="0" fontId="15" fillId="0" borderId="6" xfId="5" applyBorder="1" applyAlignment="1">
      <alignment horizontal="left"/>
    </xf>
    <xf numFmtId="0" fontId="15" fillId="0" borderId="8" xfId="5" applyBorder="1" applyAlignment="1">
      <alignment horizontal="left"/>
    </xf>
    <xf numFmtId="0" fontId="38" fillId="24" borderId="3" xfId="5" applyFont="1" applyFill="1" applyBorder="1" applyAlignment="1">
      <alignment horizontal="center"/>
    </xf>
    <xf numFmtId="0" fontId="38" fillId="24" borderId="6" xfId="5" applyFont="1" applyFill="1" applyBorder="1" applyAlignment="1">
      <alignment horizontal="left"/>
    </xf>
    <xf numFmtId="0" fontId="38" fillId="24" borderId="8" xfId="5" applyFont="1" applyFill="1" applyBorder="1" applyAlignment="1">
      <alignment horizontal="left"/>
    </xf>
    <xf numFmtId="0" fontId="15" fillId="22" borderId="6" xfId="5" applyFill="1" applyBorder="1" applyAlignment="1">
      <alignment horizontal="left"/>
    </xf>
    <xf numFmtId="0" fontId="15" fillId="22" borderId="8" xfId="5" applyFill="1" applyBorder="1" applyAlignment="1">
      <alignment horizontal="left"/>
    </xf>
    <xf numFmtId="0" fontId="68" fillId="0" borderId="0" xfId="0" applyFont="1" applyAlignment="1">
      <alignment horizontal="center"/>
    </xf>
    <xf numFmtId="0" fontId="42" fillId="0" borderId="0" xfId="0" applyFont="1" applyAlignment="1">
      <alignment horizontal="center"/>
    </xf>
    <xf numFmtId="0" fontId="20" fillId="0" borderId="34" xfId="0" applyFont="1" applyBorder="1" applyAlignment="1">
      <alignment horizontal="left" vertical="top" wrapText="1"/>
    </xf>
    <xf numFmtId="0" fontId="20" fillId="0" borderId="55" xfId="0" applyFont="1" applyBorder="1" applyAlignment="1">
      <alignment horizontal="left" vertical="top" wrapText="1"/>
    </xf>
    <xf numFmtId="0" fontId="20" fillId="0" borderId="35" xfId="0" applyFont="1" applyBorder="1" applyAlignment="1">
      <alignment horizontal="left" vertical="top" wrapText="1"/>
    </xf>
    <xf numFmtId="0" fontId="22" fillId="0" borderId="0" xfId="0" applyFont="1" applyAlignment="1">
      <alignment horizontal="left"/>
    </xf>
    <xf numFmtId="0" fontId="27" fillId="0" borderId="0" xfId="0" applyFont="1" applyAlignment="1">
      <alignment horizontal="justify" vertical="top" wrapText="1"/>
    </xf>
    <xf numFmtId="0" fontId="0" fillId="0" borderId="2" xfId="0" applyBorder="1" applyAlignment="1">
      <alignment horizontal="left"/>
    </xf>
    <xf numFmtId="0" fontId="0" fillId="0" borderId="0" xfId="0" applyBorder="1" applyAlignment="1">
      <alignment horizontal="left"/>
    </xf>
    <xf numFmtId="0" fontId="0" fillId="0" borderId="29" xfId="0" applyBorder="1" applyAlignment="1">
      <alignment horizontal="center"/>
    </xf>
    <xf numFmtId="0" fontId="27" fillId="7" borderId="2" xfId="0" applyFont="1" applyFill="1" applyBorder="1" applyAlignment="1" applyProtection="1">
      <alignment horizontal="left" vertical="top" wrapText="1"/>
      <protection locked="0"/>
    </xf>
    <xf numFmtId="0" fontId="27" fillId="0" borderId="0" xfId="0" applyFont="1" applyAlignment="1">
      <alignment horizontal="left" vertical="top"/>
    </xf>
    <xf numFmtId="0" fontId="0" fillId="3" borderId="0" xfId="0" applyFill="1" applyBorder="1" applyAlignment="1" applyProtection="1">
      <alignment horizontal="left" vertical="top" wrapText="1"/>
      <protection locked="0"/>
    </xf>
    <xf numFmtId="0" fontId="0" fillId="3" borderId="2" xfId="0" applyFill="1" applyBorder="1" applyAlignment="1" applyProtection="1">
      <alignment horizontal="center"/>
      <protection locked="0"/>
    </xf>
    <xf numFmtId="0" fontId="31" fillId="0" borderId="0" xfId="0" applyFont="1" applyAlignment="1">
      <alignment horizontal="justify" vertical="top" wrapText="1"/>
    </xf>
    <xf numFmtId="0" fontId="61" fillId="7" borderId="2" xfId="0" applyFont="1" applyFill="1" applyBorder="1" applyAlignment="1" applyProtection="1">
      <alignment horizontal="left" vertical="top" wrapText="1"/>
      <protection locked="0"/>
    </xf>
    <xf numFmtId="0" fontId="0" fillId="3" borderId="2" xfId="0" applyFill="1" applyBorder="1" applyAlignment="1" applyProtection="1">
      <alignment horizontal="left"/>
      <protection locked="0"/>
    </xf>
    <xf numFmtId="0" fontId="35" fillId="0" borderId="0" xfId="0" applyFont="1" applyAlignment="1">
      <alignment horizontal="center"/>
    </xf>
    <xf numFmtId="0" fontId="35" fillId="0" borderId="0" xfId="0" applyFont="1" applyFill="1" applyAlignment="1">
      <alignment horizontal="center"/>
    </xf>
    <xf numFmtId="0" fontId="27" fillId="0" borderId="0" xfId="0" applyFont="1" applyAlignment="1">
      <alignment horizontal="center"/>
    </xf>
    <xf numFmtId="0" fontId="18" fillId="3" borderId="19" xfId="6" applyFont="1" applyFill="1" applyBorder="1" applyAlignment="1" applyProtection="1">
      <alignment horizontal="left" vertical="top" wrapText="1"/>
      <protection locked="0"/>
    </xf>
    <xf numFmtId="0" fontId="19" fillId="3" borderId="18" xfId="6" applyFont="1" applyFill="1" applyBorder="1" applyAlignment="1" applyProtection="1">
      <alignment horizontal="left" vertical="top"/>
      <protection locked="0"/>
    </xf>
    <xf numFmtId="0" fontId="19" fillId="3" borderId="59" xfId="6" applyFont="1" applyFill="1" applyBorder="1" applyAlignment="1" applyProtection="1">
      <alignment horizontal="left" vertical="top" wrapText="1"/>
      <protection locked="0"/>
    </xf>
    <xf numFmtId="0" fontId="19" fillId="3" borderId="19" xfId="6" applyFont="1" applyFill="1" applyBorder="1" applyAlignment="1" applyProtection="1">
      <alignment horizontal="left" vertical="top" wrapText="1"/>
      <protection locked="0"/>
    </xf>
    <xf numFmtId="0" fontId="19" fillId="3" borderId="24" xfId="6" applyFont="1" applyFill="1" applyBorder="1" applyAlignment="1" applyProtection="1">
      <alignment horizontal="left" vertical="top" wrapText="1"/>
      <protection locked="0"/>
    </xf>
    <xf numFmtId="0" fontId="37" fillId="0" borderId="34" xfId="6" applyFont="1" applyBorder="1" applyAlignment="1">
      <alignment horizontal="center" vertical="top" wrapText="1"/>
    </xf>
    <xf numFmtId="0" fontId="37" fillId="0" borderId="55" xfId="6" applyFont="1" applyBorder="1" applyAlignment="1">
      <alignment horizontal="center" vertical="top" wrapText="1"/>
    </xf>
    <xf numFmtId="0" fontId="37" fillId="0" borderId="35" xfId="6" applyFont="1" applyBorder="1" applyAlignment="1">
      <alignment horizontal="center" vertical="top" wrapText="1"/>
    </xf>
    <xf numFmtId="0" fontId="46" fillId="0" borderId="15" xfId="6" applyFont="1" applyBorder="1" applyAlignment="1">
      <alignment horizontal="center" vertical="top" wrapText="1"/>
    </xf>
    <xf numFmtId="0" fontId="46" fillId="0" borderId="25" xfId="6" applyFont="1" applyBorder="1" applyAlignment="1">
      <alignment horizontal="center" vertical="top" wrapText="1"/>
    </xf>
    <xf numFmtId="0" fontId="46" fillId="0" borderId="23" xfId="6" applyFont="1" applyBorder="1" applyAlignment="1">
      <alignment horizontal="center" vertical="top" wrapText="1"/>
    </xf>
    <xf numFmtId="0" fontId="19" fillId="0" borderId="15" xfId="6" applyFont="1" applyBorder="1" applyAlignment="1">
      <alignment horizontal="justify" vertical="top" wrapText="1"/>
    </xf>
    <xf numFmtId="0" fontId="19" fillId="0" borderId="25" xfId="6" applyFont="1" applyBorder="1" applyAlignment="1">
      <alignment horizontal="justify" vertical="top" wrapText="1"/>
    </xf>
    <xf numFmtId="0" fontId="19" fillId="0" borderId="23" xfId="6" applyFont="1" applyBorder="1" applyAlignment="1">
      <alignment horizontal="justify" vertical="top" wrapText="1"/>
    </xf>
    <xf numFmtId="0" fontId="19" fillId="0" borderId="21" xfId="6" applyFont="1" applyBorder="1" applyAlignment="1">
      <alignment vertical="top" wrapText="1"/>
    </xf>
    <xf numFmtId="0" fontId="19" fillId="0" borderId="1" xfId="6" applyFont="1" applyBorder="1" applyAlignment="1">
      <alignment vertical="top" wrapText="1"/>
    </xf>
    <xf numFmtId="0" fontId="19" fillId="0" borderId="22" xfId="6" applyFont="1" applyBorder="1" applyAlignment="1">
      <alignment vertical="top" wrapText="1"/>
    </xf>
    <xf numFmtId="0" fontId="18" fillId="4" borderId="0" xfId="6" applyFont="1" applyFill="1" applyBorder="1" applyAlignment="1">
      <alignment horizontal="justify" vertical="top" wrapText="1"/>
    </xf>
    <xf numFmtId="0" fontId="19" fillId="4" borderId="0" xfId="6" applyFont="1" applyFill="1" applyBorder="1" applyAlignment="1">
      <alignment horizontal="justify" vertical="top" wrapText="1"/>
    </xf>
    <xf numFmtId="0" fontId="18" fillId="4" borderId="17" xfId="6" applyFont="1" applyFill="1" applyBorder="1" applyAlignment="1">
      <alignment horizontal="center" vertical="top" wrapText="1"/>
    </xf>
    <xf numFmtId="0" fontId="18" fillId="4" borderId="0" xfId="6" applyFont="1" applyFill="1" applyBorder="1" applyAlignment="1">
      <alignment horizontal="center" vertical="top" wrapText="1"/>
    </xf>
    <xf numFmtId="0" fontId="19" fillId="4" borderId="19" xfId="6" applyFont="1" applyFill="1" applyBorder="1" applyAlignment="1" applyProtection="1">
      <alignment horizontal="left" vertical="top" wrapText="1"/>
      <protection locked="0"/>
    </xf>
    <xf numFmtId="0" fontId="19" fillId="4" borderId="17" xfId="6" applyFont="1" applyFill="1" applyBorder="1" applyAlignment="1">
      <alignment horizontal="center" vertical="top" wrapText="1"/>
    </xf>
    <xf numFmtId="0" fontId="19" fillId="4" borderId="0" xfId="6" applyFont="1" applyFill="1" applyBorder="1" applyAlignment="1">
      <alignment horizontal="center" vertical="top" wrapText="1"/>
    </xf>
    <xf numFmtId="0" fontId="18" fillId="4" borderId="0" xfId="6" applyFont="1" applyFill="1" applyBorder="1" applyAlignment="1">
      <alignment vertical="top" wrapText="1"/>
    </xf>
    <xf numFmtId="0" fontId="18" fillId="4" borderId="1" xfId="6" applyFont="1" applyFill="1" applyBorder="1" applyAlignment="1">
      <alignment vertical="top" wrapText="1"/>
    </xf>
    <xf numFmtId="0" fontId="19" fillId="4" borderId="15" xfId="6" applyFont="1" applyFill="1" applyBorder="1" applyAlignment="1">
      <alignment horizontal="center" vertical="center" wrapText="1"/>
    </xf>
    <xf numFmtId="0" fontId="19" fillId="4" borderId="23" xfId="6" applyFont="1" applyFill="1" applyBorder="1" applyAlignment="1">
      <alignment horizontal="center" vertical="center" wrapText="1"/>
    </xf>
    <xf numFmtId="0" fontId="19" fillId="4" borderId="17" xfId="6" applyFont="1" applyFill="1" applyBorder="1" applyAlignment="1">
      <alignment horizontal="center" vertical="center" wrapText="1"/>
    </xf>
    <xf numFmtId="0" fontId="19" fillId="4" borderId="18" xfId="6" applyFont="1" applyFill="1" applyBorder="1" applyAlignment="1">
      <alignment horizontal="center" vertical="center" wrapText="1"/>
    </xf>
    <xf numFmtId="0" fontId="19" fillId="4" borderId="21" xfId="6" applyFont="1" applyFill="1" applyBorder="1" applyAlignment="1">
      <alignment horizontal="center" vertical="center" wrapText="1"/>
    </xf>
    <xf numFmtId="0" fontId="19" fillId="4" borderId="22" xfId="6" applyFont="1" applyFill="1" applyBorder="1" applyAlignment="1">
      <alignment horizontal="center" vertical="center" wrapText="1"/>
    </xf>
    <xf numFmtId="0" fontId="19" fillId="4" borderId="16" xfId="6" applyFont="1" applyFill="1" applyBorder="1" applyAlignment="1">
      <alignment horizontal="center" vertical="center" wrapText="1"/>
    </xf>
    <xf numFmtId="0" fontId="19" fillId="4" borderId="19" xfId="6" applyFont="1" applyFill="1" applyBorder="1" applyAlignment="1">
      <alignment horizontal="center" vertical="center" wrapText="1"/>
    </xf>
    <xf numFmtId="0" fontId="19" fillId="4" borderId="20" xfId="6" applyFont="1" applyFill="1" applyBorder="1" applyAlignment="1">
      <alignment horizontal="center" vertical="center" wrapText="1"/>
    </xf>
    <xf numFmtId="0" fontId="2" fillId="5" borderId="15" xfId="0" applyFont="1" applyFill="1" applyBorder="1" applyAlignment="1" applyProtection="1">
      <alignment horizontal="center"/>
    </xf>
    <xf numFmtId="0" fontId="2" fillId="5" borderId="25" xfId="0" applyFont="1" applyFill="1" applyBorder="1" applyAlignment="1" applyProtection="1">
      <alignment horizontal="center"/>
    </xf>
    <xf numFmtId="0" fontId="2" fillId="5" borderId="23" xfId="0" applyFont="1" applyFill="1" applyBorder="1" applyAlignment="1" applyProtection="1">
      <alignment horizontal="center"/>
    </xf>
    <xf numFmtId="0" fontId="2" fillId="5" borderId="17" xfId="0" applyFont="1" applyFill="1" applyBorder="1" applyAlignment="1" applyProtection="1">
      <alignment horizontal="center"/>
    </xf>
    <xf numFmtId="0" fontId="2" fillId="5" borderId="0" xfId="0" applyFont="1" applyFill="1" applyBorder="1" applyAlignment="1" applyProtection="1">
      <alignment horizontal="center"/>
    </xf>
    <xf numFmtId="0" fontId="2" fillId="5" borderId="18" xfId="0" applyFont="1" applyFill="1" applyBorder="1" applyAlignment="1" applyProtection="1">
      <alignment horizontal="center"/>
    </xf>
    <xf numFmtId="0" fontId="13" fillId="5" borderId="21" xfId="0" applyFont="1" applyFill="1" applyBorder="1" applyAlignment="1" applyProtection="1">
      <alignment horizontal="center"/>
    </xf>
    <xf numFmtId="0" fontId="14" fillId="5" borderId="1" xfId="0" applyFont="1" applyFill="1" applyBorder="1" applyAlignment="1" applyProtection="1">
      <alignment horizontal="center"/>
    </xf>
    <xf numFmtId="0" fontId="14" fillId="5" borderId="22" xfId="0" applyFont="1" applyFill="1" applyBorder="1" applyAlignment="1" applyProtection="1">
      <alignment horizontal="center"/>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47" fillId="6" borderId="26" xfId="0" applyFont="1" applyFill="1" applyBorder="1" applyAlignment="1" applyProtection="1">
      <alignment horizontal="left" vertical="top" wrapText="1"/>
      <protection locked="0"/>
    </xf>
    <xf numFmtId="0" fontId="15" fillId="6" borderId="0" xfId="0" applyFont="1" applyFill="1" applyBorder="1" applyAlignment="1">
      <alignment horizontal="left" vertical="top" wrapText="1"/>
    </xf>
    <xf numFmtId="0" fontId="15" fillId="6" borderId="32" xfId="0" applyFont="1" applyFill="1" applyBorder="1" applyAlignment="1">
      <alignment horizontal="left" vertical="top" wrapText="1"/>
    </xf>
    <xf numFmtId="5" fontId="2" fillId="0" borderId="6" xfId="0" applyNumberFormat="1" applyFont="1" applyFill="1" applyBorder="1" applyAlignment="1" applyProtection="1">
      <alignment horizontal="center"/>
    </xf>
    <xf numFmtId="5" fontId="2" fillId="0" borderId="7" xfId="0" applyNumberFormat="1" applyFont="1" applyFill="1" applyBorder="1" applyAlignment="1" applyProtection="1">
      <alignment horizontal="center"/>
    </xf>
    <xf numFmtId="5" fontId="2" fillId="0" borderId="8" xfId="0" applyNumberFormat="1" applyFont="1" applyFill="1" applyBorder="1" applyAlignment="1" applyProtection="1">
      <alignment horizontal="center"/>
    </xf>
    <xf numFmtId="5" fontId="4" fillId="0" borderId="6" xfId="0" applyNumberFormat="1" applyFont="1" applyFill="1" applyBorder="1" applyAlignment="1" applyProtection="1">
      <alignment horizontal="center"/>
    </xf>
    <xf numFmtId="5" fontId="4" fillId="0" borderId="7" xfId="0" applyNumberFormat="1" applyFont="1" applyFill="1" applyBorder="1" applyAlignment="1" applyProtection="1">
      <alignment horizontal="center"/>
    </xf>
    <xf numFmtId="5" fontId="4" fillId="0" borderId="8" xfId="0" applyNumberFormat="1" applyFont="1" applyFill="1" applyBorder="1" applyAlignment="1" applyProtection="1">
      <alignment horizontal="center"/>
    </xf>
    <xf numFmtId="0" fontId="4" fillId="0" borderId="0" xfId="0" applyFont="1" applyBorder="1" applyAlignment="1" applyProtection="1">
      <alignment horizontal="center" vertical="center" wrapText="1"/>
    </xf>
    <xf numFmtId="0" fontId="0" fillId="0" borderId="32" xfId="0" applyBorder="1" applyAlignment="1" applyProtection="1">
      <alignment horizontal="center" vertical="center"/>
    </xf>
    <xf numFmtId="42" fontId="0" fillId="0" borderId="25" xfId="0" applyNumberFormat="1" applyBorder="1" applyAlignment="1">
      <alignment vertical="center"/>
    </xf>
    <xf numFmtId="42" fontId="0" fillId="0" borderId="23" xfId="0" applyNumberFormat="1" applyBorder="1" applyAlignment="1">
      <alignment vertical="center"/>
    </xf>
    <xf numFmtId="42" fontId="0" fillId="0" borderId="0" xfId="0" applyNumberFormat="1" applyBorder="1" applyAlignment="1">
      <alignment vertical="center"/>
    </xf>
    <xf numFmtId="42" fontId="0" fillId="0" borderId="18" xfId="0" applyNumberFormat="1" applyBorder="1" applyAlignment="1">
      <alignment vertical="center"/>
    </xf>
    <xf numFmtId="42" fontId="8" fillId="10" borderId="31" xfId="0" applyNumberFormat="1" applyFont="1" applyFill="1" applyBorder="1" applyAlignment="1">
      <alignment horizontal="center" wrapText="1"/>
    </xf>
    <xf numFmtId="42" fontId="0" fillId="10" borderId="46" xfId="0" applyNumberFormat="1" applyFill="1" applyBorder="1" applyAlignment="1"/>
    <xf numFmtId="0" fontId="8" fillId="0" borderId="60" xfId="0" applyFont="1" applyBorder="1" applyAlignment="1">
      <alignment horizontal="center" wrapText="1"/>
    </xf>
    <xf numFmtId="0" fontId="0" fillId="0" borderId="56" xfId="0" applyBorder="1" applyAlignment="1">
      <alignment horizontal="center" wrapText="1"/>
    </xf>
    <xf numFmtId="42" fontId="48" fillId="7" borderId="27" xfId="0" applyNumberFormat="1" applyFont="1" applyFill="1" applyBorder="1" applyAlignment="1">
      <alignment horizontal="center" vertical="center" wrapText="1"/>
    </xf>
    <xf numFmtId="42" fontId="48" fillId="7" borderId="33" xfId="0" applyNumberFormat="1" applyFont="1" applyFill="1" applyBorder="1" applyAlignment="1">
      <alignment horizontal="center" vertical="center" wrapText="1"/>
    </xf>
    <xf numFmtId="0" fontId="0" fillId="0" borderId="15" xfId="0" applyBorder="1" applyAlignment="1">
      <alignment vertical="center"/>
    </xf>
    <xf numFmtId="0" fontId="0" fillId="0" borderId="25"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42" fontId="8" fillId="0" borderId="61" xfId="0" applyNumberFormat="1" applyFont="1" applyBorder="1" applyAlignment="1">
      <alignment horizontal="center" vertical="center" wrapText="1"/>
    </xf>
    <xf numFmtId="42" fontId="0" fillId="0" borderId="62" xfId="0" applyNumberFormat="1" applyBorder="1" applyAlignment="1">
      <alignment vertical="center" wrapText="1"/>
    </xf>
    <xf numFmtId="42" fontId="0" fillId="0" borderId="63" xfId="0" applyNumberFormat="1" applyBorder="1" applyAlignment="1">
      <alignment vertical="center" wrapText="1"/>
    </xf>
  </cellXfs>
  <cellStyles count="8">
    <cellStyle name="Comma" xfId="1" builtinId="3"/>
    <cellStyle name="Currency" xfId="2" builtinId="4"/>
    <cellStyle name="Hyperlink" xfId="3" builtinId="8"/>
    <cellStyle name="Normal" xfId="0" builtinId="0"/>
    <cellStyle name="Normal 2" xfId="4" xr:uid="{00000000-0005-0000-0000-000004000000}"/>
    <cellStyle name="Normal_2008 HOME Funds Application" xfId="5" xr:uid="{00000000-0005-0000-0000-000005000000}"/>
    <cellStyle name="Normal_2008 RDA Housing Funds Application" xfId="6" xr:uid="{00000000-0005-0000-0000-000006000000}"/>
    <cellStyle name="Percent" xfId="7"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220980</xdr:rowOff>
        </xdr:from>
        <xdr:to>
          <xdr:col>8</xdr:col>
          <xdr:colOff>1173480</xdr:colOff>
          <xdr:row>103</xdr:row>
          <xdr:rowOff>99060</xdr:rowOff>
        </xdr:to>
        <xdr:sp macro="" textlink="">
          <xdr:nvSpPr>
            <xdr:cNvPr id="9249" name="Object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47624</xdr:colOff>
      <xdr:row>17</xdr:row>
      <xdr:rowOff>66675</xdr:rowOff>
    </xdr:from>
    <xdr:to>
      <xdr:col>10</xdr:col>
      <xdr:colOff>476249</xdr:colOff>
      <xdr:row>25</xdr:row>
      <xdr:rowOff>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583" t="73479" b="-629"/>
        <a:stretch/>
      </xdr:blipFill>
      <xdr:spPr>
        <a:xfrm>
          <a:off x="47624" y="3086100"/>
          <a:ext cx="8124825" cy="12317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0</xdr:row>
          <xdr:rowOff>0</xdr:rowOff>
        </xdr:from>
        <xdr:to>
          <xdr:col>9</xdr:col>
          <xdr:colOff>137160</xdr:colOff>
          <xdr:row>52</xdr:row>
          <xdr:rowOff>22860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3.tlma.co.riverside.ca.us/pa/rclis/index.html" TargetMode="External"/><Relationship Id="rId13" Type="http://schemas.openxmlformats.org/officeDocument/2006/relationships/hyperlink" Target="http://www.rivcoeda.org/RiversideCountyDemogrraphicsNavOnly/Demographics/tabid/1110/Default.aspx" TargetMode="External"/><Relationship Id="rId18" Type="http://schemas.openxmlformats.org/officeDocument/2006/relationships/drawing" Target="../drawings/drawing1.xml"/><Relationship Id="rId3" Type="http://schemas.openxmlformats.org/officeDocument/2006/relationships/hyperlink" Target="http://www.energystar.gov/index.cfm?c=roof_prods.pr_roof_products" TargetMode="External"/><Relationship Id="rId21" Type="http://schemas.openxmlformats.org/officeDocument/2006/relationships/image" Target="../media/image1.emf"/><Relationship Id="rId7" Type="http://schemas.openxmlformats.org/officeDocument/2006/relationships/hyperlink" Target="http://www.floodcontrol.co.riverside.ca.us/" TargetMode="External"/><Relationship Id="rId12" Type="http://schemas.openxmlformats.org/officeDocument/2006/relationships/hyperlink" Target="http://www.energy.ca.gov/title24/coolroofs/" TargetMode="External"/><Relationship Id="rId17" Type="http://schemas.openxmlformats.org/officeDocument/2006/relationships/printerSettings" Target="../printerSettings/printerSettings1.bin"/><Relationship Id="rId2" Type="http://schemas.openxmlformats.org/officeDocument/2006/relationships/hyperlink" Target="http://socds.huduser.org/" TargetMode="External"/><Relationship Id="rId16" Type="http://schemas.openxmlformats.org/officeDocument/2006/relationships/hyperlink" Target="https://harivco.org/node/31/energy-efficient-allowance" TargetMode="External"/><Relationship Id="rId20" Type="http://schemas.openxmlformats.org/officeDocument/2006/relationships/oleObject" Target="../embeddings/Microsoft_Word_97_-_2003_Document.doc"/><Relationship Id="rId1" Type="http://schemas.openxmlformats.org/officeDocument/2006/relationships/hyperlink" Target="http://factfinder.census.gov/" TargetMode="External"/><Relationship Id="rId6" Type="http://schemas.openxmlformats.org/officeDocument/2006/relationships/hyperlink" Target="http://www.floodcontrol.co.riverside.ca.us/floodzone/home.htm" TargetMode="External"/><Relationship Id="rId11" Type="http://schemas.openxmlformats.org/officeDocument/2006/relationships/hyperlink" Target="http://www.floodcontrol.co.riverside.ca.us/floodzone/home.htm" TargetMode="External"/><Relationship Id="rId5" Type="http://schemas.openxmlformats.org/officeDocument/2006/relationships/hyperlink" Target="http://www3.tlma.co.riverside.ca.us/pa/rclis/index.html" TargetMode="External"/><Relationship Id="rId15" Type="http://schemas.openxmlformats.org/officeDocument/2006/relationships/hyperlink" Target="http://factfinder2.census.gov/" TargetMode="External"/><Relationship Id="rId10" Type="http://schemas.openxmlformats.org/officeDocument/2006/relationships/hyperlink" Target="http://www.floodcontrol.co.riverside.ca.us/" TargetMode="External"/><Relationship Id="rId19" Type="http://schemas.openxmlformats.org/officeDocument/2006/relationships/vmlDrawing" Target="../drawings/vmlDrawing1.vml"/><Relationship Id="rId4" Type="http://schemas.openxmlformats.org/officeDocument/2006/relationships/hyperlink" Target="http://msc.fema.gov/" TargetMode="External"/><Relationship Id="rId9" Type="http://schemas.openxmlformats.org/officeDocument/2006/relationships/hyperlink" Target="http://msc.fema.gov/" TargetMode="External"/><Relationship Id="rId14" Type="http://schemas.openxmlformats.org/officeDocument/2006/relationships/hyperlink" Target="http://www.rivcoeda.org/RiversideCountyDemogrraphicsNavOnly/Demographics/tabid/1110/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oleObject" Target="../embeddings/Microsoft_Word_97_-_2003_Document1.doc"/></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694"/>
  <sheetViews>
    <sheetView tabSelected="1" view="pageBreakPreview" zoomScaleNormal="90" zoomScaleSheetLayoutView="100" workbookViewId="0">
      <selection activeCell="A11" sqref="A11:I11"/>
    </sheetView>
  </sheetViews>
  <sheetFormatPr defaultRowHeight="15.6" x14ac:dyDescent="0.3"/>
  <cols>
    <col min="1" max="2" width="9.109375" style="151"/>
    <col min="3" max="3" width="8.5546875" style="151" customWidth="1"/>
    <col min="4" max="4" width="9" style="151" customWidth="1"/>
    <col min="5" max="5" width="8.88671875" style="151" customWidth="1"/>
    <col min="6" max="6" width="13.88671875" style="151" customWidth="1"/>
    <col min="7" max="7" width="1.88671875" style="151" customWidth="1"/>
    <col min="8" max="8" width="5" style="151" customWidth="1"/>
    <col min="9" max="9" width="23.88671875" style="151" customWidth="1"/>
    <col min="10" max="10" width="7.88671875" style="294" customWidth="1"/>
    <col min="11" max="11" width="12" customWidth="1"/>
  </cols>
  <sheetData>
    <row r="1" spans="1:10" ht="20.399999999999999" x14ac:dyDescent="0.25">
      <c r="A1" s="673" t="s">
        <v>843</v>
      </c>
      <c r="B1" s="674"/>
      <c r="C1" s="674"/>
      <c r="D1" s="674"/>
      <c r="E1" s="674"/>
      <c r="F1" s="674"/>
      <c r="G1" s="674"/>
      <c r="H1" s="674"/>
      <c r="I1" s="674"/>
      <c r="J1" s="675"/>
    </row>
    <row r="2" spans="1:10" ht="17.399999999999999" x14ac:dyDescent="0.25">
      <c r="A2" s="682" t="s">
        <v>844</v>
      </c>
      <c r="B2" s="683"/>
      <c r="C2" s="683"/>
      <c r="D2" s="683"/>
      <c r="E2" s="683"/>
      <c r="F2" s="683"/>
      <c r="G2" s="683"/>
      <c r="H2" s="683"/>
      <c r="I2" s="683"/>
      <c r="J2" s="684"/>
    </row>
    <row r="3" spans="1:10" ht="15.75" customHeight="1" x14ac:dyDescent="0.25">
      <c r="A3" s="685" t="s">
        <v>871</v>
      </c>
      <c r="B3" s="686"/>
      <c r="C3" s="686"/>
      <c r="D3" s="686"/>
      <c r="E3" s="686"/>
      <c r="F3" s="686"/>
      <c r="G3" s="686"/>
      <c r="H3" s="686"/>
      <c r="I3" s="686"/>
      <c r="J3" s="687"/>
    </row>
    <row r="4" spans="1:10" x14ac:dyDescent="0.3">
      <c r="A4" s="688" t="s">
        <v>842</v>
      </c>
      <c r="B4" s="689"/>
      <c r="C4" s="689"/>
      <c r="D4" s="689"/>
      <c r="E4" s="689"/>
      <c r="F4" s="689"/>
      <c r="G4" s="689"/>
      <c r="H4" s="689"/>
      <c r="I4" s="689"/>
      <c r="J4" s="690"/>
    </row>
    <row r="5" spans="1:10" x14ac:dyDescent="0.3">
      <c r="A5" s="688" t="s">
        <v>912</v>
      </c>
      <c r="B5" s="689"/>
      <c r="C5" s="689"/>
      <c r="D5" s="689"/>
      <c r="E5" s="689"/>
      <c r="F5" s="689"/>
      <c r="G5" s="689"/>
      <c r="H5" s="689"/>
      <c r="I5" s="689"/>
      <c r="J5" s="690"/>
    </row>
    <row r="6" spans="1:10" ht="15.75" customHeight="1" x14ac:dyDescent="0.25">
      <c r="A6" s="685"/>
      <c r="B6" s="686"/>
      <c r="C6" s="686"/>
      <c r="D6" s="686"/>
      <c r="E6" s="686"/>
      <c r="F6" s="686"/>
      <c r="G6" s="686"/>
      <c r="H6" s="686"/>
      <c r="I6" s="686"/>
      <c r="J6" s="687"/>
    </row>
    <row r="7" spans="1:10" ht="15.75" customHeight="1" x14ac:dyDescent="0.25">
      <c r="A7" s="691" t="s">
        <v>913</v>
      </c>
      <c r="B7" s="692"/>
      <c r="C7" s="692"/>
      <c r="D7" s="692"/>
      <c r="E7" s="692"/>
      <c r="F7" s="692"/>
      <c r="G7" s="692"/>
      <c r="H7" s="692"/>
      <c r="I7" s="692"/>
      <c r="J7" s="693"/>
    </row>
    <row r="8" spans="1:10" ht="15.75" customHeight="1" x14ac:dyDescent="0.25">
      <c r="A8" s="676" t="s">
        <v>914</v>
      </c>
      <c r="B8" s="677"/>
      <c r="C8" s="677"/>
      <c r="D8" s="677"/>
      <c r="E8" s="677"/>
      <c r="F8" s="677"/>
      <c r="G8" s="677"/>
      <c r="H8" s="677"/>
      <c r="I8" s="677"/>
      <c r="J8" s="678"/>
    </row>
    <row r="9" spans="1:10" ht="13.8" thickBot="1" x14ac:dyDescent="0.3">
      <c r="A9" s="679"/>
      <c r="B9" s="680"/>
      <c r="C9" s="680"/>
      <c r="D9" s="680"/>
      <c r="E9" s="680"/>
      <c r="F9" s="680"/>
      <c r="G9" s="680"/>
      <c r="H9" s="680"/>
      <c r="I9" s="680"/>
      <c r="J9" s="681"/>
    </row>
    <row r="10" spans="1:10" ht="12" customHeight="1" x14ac:dyDescent="0.3">
      <c r="A10" s="143"/>
      <c r="B10" s="143"/>
      <c r="C10" s="143"/>
      <c r="D10" s="143"/>
      <c r="E10" s="143"/>
      <c r="F10" s="143"/>
      <c r="G10" s="143"/>
      <c r="H10" s="143"/>
      <c r="I10" s="143"/>
    </row>
    <row r="11" spans="1:10" ht="56.25" customHeight="1" x14ac:dyDescent="0.3">
      <c r="A11" s="657" t="s">
        <v>845</v>
      </c>
      <c r="B11" s="657"/>
      <c r="C11" s="657"/>
      <c r="D11" s="657"/>
      <c r="E11" s="657"/>
      <c r="F11" s="657"/>
      <c r="G11" s="657"/>
      <c r="H11" s="657"/>
      <c r="I11" s="657"/>
    </row>
    <row r="12" spans="1:10" ht="9.75" customHeight="1" x14ac:dyDescent="0.3">
      <c r="A12" s="143"/>
      <c r="B12" s="143"/>
      <c r="C12" s="143"/>
      <c r="D12" s="143"/>
      <c r="E12" s="143"/>
      <c r="F12" s="143"/>
      <c r="G12" s="143"/>
      <c r="H12" s="143"/>
      <c r="I12" s="143"/>
    </row>
    <row r="13" spans="1:10" ht="30.75" customHeight="1" x14ac:dyDescent="0.3">
      <c r="A13" s="658" t="s">
        <v>846</v>
      </c>
      <c r="B13" s="658"/>
      <c r="C13" s="658"/>
      <c r="D13" s="658"/>
      <c r="E13" s="658"/>
      <c r="F13" s="658"/>
      <c r="G13" s="658"/>
      <c r="H13" s="658"/>
      <c r="I13" s="658"/>
    </row>
    <row r="14" spans="1:10" ht="9" customHeight="1" x14ac:dyDescent="0.3">
      <c r="A14" s="143"/>
      <c r="B14" s="143"/>
      <c r="C14" s="143"/>
      <c r="D14" s="143"/>
      <c r="E14" s="143"/>
      <c r="F14" s="143"/>
      <c r="G14" s="143"/>
      <c r="H14" s="143"/>
      <c r="I14" s="143"/>
    </row>
    <row r="15" spans="1:10" ht="120" customHeight="1" x14ac:dyDescent="0.3">
      <c r="A15" s="659" t="s">
        <v>847</v>
      </c>
      <c r="B15" s="659"/>
      <c r="C15" s="659"/>
      <c r="D15" s="659"/>
      <c r="E15" s="659"/>
      <c r="F15" s="659"/>
      <c r="G15" s="659"/>
      <c r="H15" s="659"/>
      <c r="I15" s="659"/>
    </row>
    <row r="16" spans="1:10" ht="6" customHeight="1" x14ac:dyDescent="0.3">
      <c r="A16" s="143"/>
      <c r="B16" s="143"/>
      <c r="C16" s="143"/>
      <c r="D16" s="143"/>
      <c r="E16" s="143"/>
      <c r="F16" s="143"/>
      <c r="G16" s="143"/>
      <c r="H16" s="143"/>
      <c r="I16" s="143"/>
    </row>
    <row r="17" spans="1:9" ht="20.25" customHeight="1" x14ac:dyDescent="0.3">
      <c r="A17" s="694" t="s">
        <v>848</v>
      </c>
      <c r="B17" s="694"/>
      <c r="C17" s="694"/>
      <c r="D17" s="694"/>
      <c r="E17" s="694"/>
      <c r="F17" s="694"/>
      <c r="G17" s="694"/>
      <c r="H17" s="694"/>
      <c r="I17" s="694"/>
    </row>
    <row r="18" spans="1:9" ht="7.5" customHeight="1" x14ac:dyDescent="0.3">
      <c r="A18" s="143"/>
      <c r="B18" s="143"/>
      <c r="C18" s="143"/>
      <c r="D18" s="143"/>
      <c r="E18" s="143"/>
      <c r="F18" s="143"/>
      <c r="G18" s="143"/>
      <c r="H18" s="143"/>
      <c r="I18" s="143"/>
    </row>
    <row r="19" spans="1:9" x14ac:dyDescent="0.3">
      <c r="A19" s="144" t="s">
        <v>635</v>
      </c>
      <c r="B19" s="144"/>
      <c r="C19" s="144" t="s">
        <v>636</v>
      </c>
      <c r="D19" s="143"/>
      <c r="E19" s="143"/>
      <c r="F19" s="143"/>
      <c r="G19" s="143"/>
      <c r="H19" s="143"/>
      <c r="I19" s="143"/>
    </row>
    <row r="20" spans="1:9" x14ac:dyDescent="0.3">
      <c r="A20" s="143"/>
      <c r="B20" s="143"/>
      <c r="C20" s="143"/>
      <c r="D20" s="143"/>
      <c r="E20" s="143"/>
      <c r="F20" s="143"/>
      <c r="G20" s="143"/>
      <c r="H20" s="143"/>
      <c r="I20" s="143"/>
    </row>
    <row r="21" spans="1:9" x14ac:dyDescent="0.3">
      <c r="A21" s="145" t="s">
        <v>637</v>
      </c>
      <c r="B21" s="146"/>
      <c r="C21" s="146"/>
      <c r="D21" s="145"/>
      <c r="E21" s="575"/>
      <c r="F21" s="575"/>
      <c r="G21" s="575"/>
      <c r="H21" s="575"/>
      <c r="I21" s="575"/>
    </row>
    <row r="22" spans="1:9" x14ac:dyDescent="0.3">
      <c r="A22" s="145" t="s">
        <v>638</v>
      </c>
      <c r="B22" s="146"/>
      <c r="C22" s="146"/>
      <c r="D22" s="145"/>
      <c r="E22" s="582"/>
      <c r="F22" s="582"/>
      <c r="G22" s="582"/>
      <c r="H22" s="582"/>
      <c r="I22" s="582"/>
    </row>
    <row r="23" spans="1:9" x14ac:dyDescent="0.3">
      <c r="A23" s="145" t="s">
        <v>639</v>
      </c>
      <c r="B23" s="147"/>
      <c r="C23" s="146"/>
      <c r="D23" s="145"/>
      <c r="E23" s="582"/>
      <c r="F23" s="582"/>
      <c r="G23" s="582"/>
      <c r="H23" s="582"/>
      <c r="I23" s="582"/>
    </row>
    <row r="24" spans="1:9" x14ac:dyDescent="0.3">
      <c r="A24" s="145" t="s">
        <v>664</v>
      </c>
      <c r="B24" s="146"/>
      <c r="C24" s="146"/>
      <c r="D24" s="145"/>
      <c r="E24" s="582"/>
      <c r="F24" s="582"/>
      <c r="G24" s="582"/>
      <c r="H24" s="582"/>
      <c r="I24" s="582"/>
    </row>
    <row r="25" spans="1:9" x14ac:dyDescent="0.3">
      <c r="A25" s="145" t="s">
        <v>640</v>
      </c>
      <c r="B25" s="146"/>
      <c r="C25" s="145"/>
      <c r="D25" s="145"/>
      <c r="E25" s="582"/>
      <c r="F25" s="582"/>
      <c r="G25" s="582"/>
      <c r="H25" s="582"/>
      <c r="I25" s="582"/>
    </row>
    <row r="26" spans="1:9" x14ac:dyDescent="0.3">
      <c r="A26" s="145" t="s">
        <v>641</v>
      </c>
      <c r="B26" s="146"/>
      <c r="C26" s="145"/>
      <c r="D26" s="145"/>
      <c r="E26" s="582"/>
      <c r="F26" s="582"/>
      <c r="G26" s="582"/>
      <c r="H26" s="582"/>
      <c r="I26" s="582"/>
    </row>
    <row r="27" spans="1:9" x14ac:dyDescent="0.3">
      <c r="A27" s="145" t="s">
        <v>642</v>
      </c>
      <c r="B27" s="146"/>
      <c r="C27" s="145"/>
      <c r="D27" s="145"/>
      <c r="E27" s="582"/>
      <c r="F27" s="582"/>
      <c r="G27" s="582"/>
      <c r="H27" s="582"/>
      <c r="I27" s="582"/>
    </row>
    <row r="28" spans="1:9" x14ac:dyDescent="0.3">
      <c r="A28" s="145" t="s">
        <v>643</v>
      </c>
      <c r="B28" s="146"/>
      <c r="C28" s="145"/>
      <c r="D28" s="145"/>
      <c r="E28" s="582"/>
      <c r="F28" s="582"/>
      <c r="G28" s="582"/>
      <c r="H28" s="582"/>
      <c r="I28" s="582"/>
    </row>
    <row r="29" spans="1:9" x14ac:dyDescent="0.3">
      <c r="A29" s="145" t="s">
        <v>644</v>
      </c>
      <c r="B29" s="146"/>
      <c r="C29" s="145"/>
      <c r="D29" s="145"/>
      <c r="E29" s="582"/>
      <c r="F29" s="582"/>
      <c r="G29" s="582"/>
      <c r="H29" s="582"/>
      <c r="I29" s="582"/>
    </row>
    <row r="30" spans="1:9" x14ac:dyDescent="0.3">
      <c r="A30" s="145" t="s">
        <v>645</v>
      </c>
      <c r="B30" s="146"/>
      <c r="C30" s="145"/>
      <c r="D30" s="145"/>
      <c r="E30" s="582"/>
      <c r="F30" s="582"/>
      <c r="G30" s="582"/>
      <c r="H30" s="582"/>
      <c r="I30" s="582"/>
    </row>
    <row r="31" spans="1:9" x14ac:dyDescent="0.3">
      <c r="A31" s="145" t="s">
        <v>646</v>
      </c>
      <c r="B31" s="146"/>
      <c r="C31" s="146"/>
      <c r="D31" s="145"/>
      <c r="E31" s="582"/>
      <c r="F31" s="582"/>
      <c r="G31" s="582"/>
      <c r="H31" s="582"/>
      <c r="I31" s="582"/>
    </row>
    <row r="32" spans="1:9" x14ac:dyDescent="0.3">
      <c r="A32" s="148" t="s">
        <v>647</v>
      </c>
      <c r="B32" s="149"/>
      <c r="C32" s="148"/>
      <c r="D32" s="143"/>
      <c r="E32" s="582"/>
      <c r="F32" s="582"/>
      <c r="G32" s="582"/>
      <c r="H32" s="582"/>
      <c r="I32" s="582"/>
    </row>
    <row r="33" spans="1:9" ht="16.2" thickBot="1" x14ac:dyDescent="0.35">
      <c r="A33" s="145" t="s">
        <v>764</v>
      </c>
      <c r="B33" s="145"/>
      <c r="C33" s="150"/>
      <c r="D33" s="145"/>
      <c r="E33" s="145"/>
      <c r="F33" s="145"/>
      <c r="G33" s="145"/>
      <c r="H33" s="145"/>
      <c r="I33" s="143"/>
    </row>
    <row r="34" spans="1:9" ht="16.2" thickBot="1" x14ac:dyDescent="0.35">
      <c r="A34" s="422"/>
      <c r="B34" s="152" t="s">
        <v>69</v>
      </c>
      <c r="C34" s="422"/>
      <c r="D34" s="152" t="s">
        <v>649</v>
      </c>
      <c r="E34" s="145"/>
      <c r="F34" s="424"/>
      <c r="G34" s="152" t="s">
        <v>650</v>
      </c>
    </row>
    <row r="35" spans="1:9" x14ac:dyDescent="0.3">
      <c r="A35" s="144" t="s">
        <v>651</v>
      </c>
      <c r="B35" s="149"/>
      <c r="C35" s="144" t="s">
        <v>652</v>
      </c>
      <c r="D35" s="149"/>
      <c r="E35" s="149"/>
      <c r="F35" s="149"/>
      <c r="G35" s="149"/>
      <c r="H35" s="149"/>
      <c r="I35" s="143"/>
    </row>
    <row r="36" spans="1:9" ht="10.5" customHeight="1" x14ac:dyDescent="0.3">
      <c r="A36" s="144"/>
      <c r="B36" s="149"/>
      <c r="C36" s="144"/>
      <c r="D36" s="149"/>
      <c r="E36" s="149"/>
      <c r="F36" s="149"/>
      <c r="G36" s="149"/>
      <c r="H36" s="149"/>
      <c r="I36" s="143"/>
    </row>
    <row r="37" spans="1:9" x14ac:dyDescent="0.3">
      <c r="A37" s="153" t="s">
        <v>653</v>
      </c>
      <c r="B37" s="144" t="s">
        <v>654</v>
      </c>
      <c r="C37" s="148"/>
      <c r="D37" s="148"/>
      <c r="E37" s="148"/>
      <c r="F37" s="154"/>
      <c r="G37" s="154"/>
      <c r="H37" s="154"/>
      <c r="I37" s="148"/>
    </row>
    <row r="38" spans="1:9" x14ac:dyDescent="0.3">
      <c r="A38" s="145"/>
      <c r="B38" s="152" t="s">
        <v>396</v>
      </c>
      <c r="C38" s="152"/>
      <c r="D38" s="152"/>
      <c r="E38" s="575"/>
      <c r="F38" s="575"/>
      <c r="G38" s="575"/>
      <c r="H38" s="575"/>
      <c r="I38" s="575"/>
    </row>
    <row r="39" spans="1:9" x14ac:dyDescent="0.3">
      <c r="A39" s="145"/>
      <c r="B39" s="152" t="s">
        <v>655</v>
      </c>
      <c r="C39" s="152"/>
      <c r="D39" s="152"/>
      <c r="E39" s="575"/>
      <c r="F39" s="575"/>
      <c r="G39" s="575"/>
      <c r="H39" s="575"/>
      <c r="I39" s="575"/>
    </row>
    <row r="40" spans="1:9" x14ac:dyDescent="0.3">
      <c r="A40" s="145"/>
      <c r="B40" s="152" t="s">
        <v>656</v>
      </c>
      <c r="C40" s="152"/>
      <c r="D40" s="152"/>
      <c r="E40" s="575"/>
      <c r="F40" s="575"/>
      <c r="G40" s="575"/>
      <c r="H40" s="575"/>
      <c r="I40" s="575"/>
    </row>
    <row r="41" spans="1:9" x14ac:dyDescent="0.3">
      <c r="A41" s="145"/>
      <c r="B41" s="588" t="s">
        <v>657</v>
      </c>
      <c r="C41" s="588"/>
      <c r="D41" s="152"/>
      <c r="E41" s="582"/>
      <c r="F41" s="582"/>
      <c r="G41" s="582"/>
      <c r="H41" s="582"/>
      <c r="I41" s="582"/>
    </row>
    <row r="42" spans="1:9" x14ac:dyDescent="0.3">
      <c r="A42" s="145"/>
      <c r="B42" s="152" t="s">
        <v>658</v>
      </c>
      <c r="C42" s="152"/>
      <c r="D42" s="152"/>
      <c r="E42" s="582"/>
      <c r="F42" s="582"/>
      <c r="G42" s="582"/>
      <c r="H42" s="582"/>
      <c r="I42" s="582"/>
    </row>
    <row r="43" spans="1:9" ht="27.75" customHeight="1" x14ac:dyDescent="0.3">
      <c r="A43" s="145"/>
      <c r="B43" s="152" t="s">
        <v>659</v>
      </c>
      <c r="C43" s="152"/>
      <c r="D43" s="152"/>
      <c r="E43" s="654"/>
      <c r="F43" s="654"/>
      <c r="G43" s="654"/>
      <c r="H43" s="654"/>
      <c r="I43" s="654"/>
    </row>
    <row r="44" spans="1:9" x14ac:dyDescent="0.3">
      <c r="A44" s="145"/>
      <c r="B44" s="152" t="s">
        <v>660</v>
      </c>
      <c r="C44" s="145"/>
      <c r="D44" s="155"/>
      <c r="E44" s="582"/>
      <c r="F44" s="582"/>
      <c r="G44" s="582"/>
      <c r="H44" s="582"/>
      <c r="I44" s="582"/>
    </row>
    <row r="45" spans="1:9" ht="8.25" customHeight="1" x14ac:dyDescent="0.3">
      <c r="A45" s="148"/>
      <c r="B45" s="143"/>
      <c r="C45" s="143"/>
      <c r="D45" s="156"/>
      <c r="E45" s="157"/>
      <c r="F45" s="157"/>
      <c r="G45" s="157"/>
      <c r="H45" s="157"/>
      <c r="I45" s="157"/>
    </row>
    <row r="46" spans="1:9" x14ac:dyDescent="0.3">
      <c r="A46" s="153" t="s">
        <v>661</v>
      </c>
      <c r="B46" s="144" t="s">
        <v>849</v>
      </c>
      <c r="C46" s="149"/>
      <c r="D46" s="149"/>
      <c r="E46" s="149"/>
      <c r="F46" s="149"/>
      <c r="G46" s="149"/>
      <c r="H46" s="149"/>
      <c r="I46" s="143"/>
    </row>
    <row r="47" spans="1:9" x14ac:dyDescent="0.3">
      <c r="A47" s="145"/>
      <c r="B47" s="533"/>
      <c r="C47" s="152" t="s">
        <v>662</v>
      </c>
      <c r="D47" s="158"/>
      <c r="E47" s="159"/>
      <c r="F47" s="158"/>
      <c r="G47" s="158"/>
      <c r="H47" s="661">
        <v>0</v>
      </c>
      <c r="I47" s="661"/>
    </row>
    <row r="48" spans="1:9" ht="16.2" thickBot="1" x14ac:dyDescent="0.35">
      <c r="A48" s="145"/>
      <c r="B48" s="533"/>
      <c r="C48" s="152" t="s">
        <v>663</v>
      </c>
      <c r="D48" s="159"/>
      <c r="E48" s="158"/>
      <c r="F48" s="158"/>
      <c r="G48" s="158"/>
      <c r="H48" s="662">
        <v>0</v>
      </c>
      <c r="I48" s="662"/>
    </row>
    <row r="49" spans="1:9" ht="16.2" thickBot="1" x14ac:dyDescent="0.35">
      <c r="A49" s="145"/>
      <c r="B49" s="145"/>
      <c r="C49" s="152" t="s">
        <v>0</v>
      </c>
      <c r="D49" s="158"/>
      <c r="E49" s="158"/>
      <c r="F49" s="474"/>
      <c r="G49" s="589" t="s">
        <v>70</v>
      </c>
      <c r="H49" s="590"/>
      <c r="I49" s="590"/>
    </row>
    <row r="50" spans="1:9" ht="6" customHeight="1" x14ac:dyDescent="0.3">
      <c r="A50" s="143"/>
      <c r="B50" s="160"/>
      <c r="C50" s="163"/>
      <c r="D50" s="161"/>
      <c r="E50" s="161"/>
      <c r="F50" s="161"/>
      <c r="G50" s="161"/>
      <c r="H50" s="161"/>
      <c r="I50" s="162"/>
    </row>
    <row r="51" spans="1:9" x14ac:dyDescent="0.3">
      <c r="A51" s="153" t="s">
        <v>278</v>
      </c>
      <c r="B51" s="144" t="s">
        <v>1</v>
      </c>
      <c r="C51" s="148"/>
      <c r="D51" s="148"/>
      <c r="E51" s="149"/>
      <c r="F51" s="149"/>
      <c r="G51" s="149"/>
      <c r="H51" s="149"/>
      <c r="I51" s="143"/>
    </row>
    <row r="52" spans="1:9" x14ac:dyDescent="0.3">
      <c r="B52" s="145" t="s">
        <v>2</v>
      </c>
      <c r="C52" s="145"/>
      <c r="D52" s="145"/>
      <c r="E52" s="146"/>
      <c r="F52" s="146"/>
      <c r="G52" s="146"/>
      <c r="H52" s="146"/>
      <c r="I52" s="145"/>
    </row>
    <row r="53" spans="1:9" ht="16.2" thickBot="1" x14ac:dyDescent="0.35">
      <c r="A53" s="150"/>
      <c r="B53" s="152" t="s">
        <v>831</v>
      </c>
      <c r="C53" s="145"/>
      <c r="D53" s="145"/>
      <c r="E53" s="146"/>
      <c r="F53" s="146"/>
      <c r="G53" s="146"/>
      <c r="H53" s="146"/>
      <c r="I53" s="145"/>
    </row>
    <row r="54" spans="1:9" ht="16.2" thickBot="1" x14ac:dyDescent="0.35">
      <c r="A54" s="150"/>
      <c r="B54" s="422"/>
      <c r="C54" s="152" t="s">
        <v>3</v>
      </c>
      <c r="D54" s="145"/>
      <c r="E54" s="145"/>
      <c r="F54" s="145"/>
      <c r="G54" s="145"/>
      <c r="H54" s="145"/>
      <c r="I54" s="145"/>
    </row>
    <row r="55" spans="1:9" ht="16.2" thickBot="1" x14ac:dyDescent="0.35">
      <c r="A55" s="150"/>
      <c r="B55" s="422"/>
      <c r="C55" s="152" t="s">
        <v>4</v>
      </c>
      <c r="D55" s="145"/>
      <c r="E55" s="145"/>
      <c r="F55" s="145"/>
      <c r="G55" s="145"/>
      <c r="H55" s="145"/>
      <c r="I55" s="145"/>
    </row>
    <row r="56" spans="1:9" ht="16.2" thickBot="1" x14ac:dyDescent="0.35">
      <c r="A56" s="150"/>
      <c r="B56" s="422"/>
      <c r="C56" s="152" t="s">
        <v>5</v>
      </c>
      <c r="D56" s="145"/>
      <c r="E56" s="145"/>
      <c r="F56" s="145"/>
      <c r="G56" s="145"/>
      <c r="H56" s="145"/>
      <c r="I56" s="145"/>
    </row>
    <row r="57" spans="1:9" ht="16.2" thickBot="1" x14ac:dyDescent="0.35">
      <c r="A57" s="150"/>
      <c r="B57" s="422"/>
      <c r="C57" s="152" t="s">
        <v>6</v>
      </c>
      <c r="D57" s="145"/>
      <c r="E57" s="145"/>
      <c r="F57" s="145"/>
      <c r="G57" s="145"/>
      <c r="H57" s="145"/>
      <c r="I57" s="145"/>
    </row>
    <row r="58" spans="1:9" ht="16.2" thickBot="1" x14ac:dyDescent="0.35">
      <c r="A58" s="150"/>
      <c r="B58" s="422"/>
      <c r="C58" s="152" t="s">
        <v>7</v>
      </c>
      <c r="D58" s="145"/>
      <c r="E58" s="145"/>
      <c r="F58" s="145"/>
      <c r="G58" s="145"/>
      <c r="H58" s="164" t="s">
        <v>8</v>
      </c>
      <c r="I58" s="265"/>
    </row>
    <row r="59" spans="1:9" ht="16.2" thickBot="1" x14ac:dyDescent="0.35">
      <c r="A59" s="150"/>
      <c r="B59" s="422"/>
      <c r="C59" s="165" t="s">
        <v>9</v>
      </c>
      <c r="D59" s="150"/>
      <c r="E59" s="150"/>
      <c r="F59" s="150"/>
      <c r="G59" s="150"/>
      <c r="H59" s="150"/>
      <c r="I59" s="150"/>
    </row>
    <row r="60" spans="1:9" ht="16.2" thickBot="1" x14ac:dyDescent="0.35">
      <c r="A60" s="150"/>
      <c r="B60" s="422"/>
      <c r="C60" s="165" t="s">
        <v>279</v>
      </c>
      <c r="D60" s="150"/>
      <c r="E60" s="166" t="s">
        <v>10</v>
      </c>
      <c r="F60" s="716"/>
      <c r="G60" s="603"/>
      <c r="H60" s="150"/>
      <c r="I60" s="150"/>
    </row>
    <row r="61" spans="1:9" ht="16.2" thickBot="1" x14ac:dyDescent="0.35">
      <c r="A61" s="150"/>
      <c r="B61" s="422"/>
      <c r="C61" s="167" t="s">
        <v>11</v>
      </c>
      <c r="D61" s="150"/>
      <c r="E61" s="167"/>
      <c r="F61" s="150"/>
      <c r="G61" s="150"/>
      <c r="H61" s="150"/>
      <c r="I61" s="150"/>
    </row>
    <row r="62" spans="1:9" ht="16.2" thickBot="1" x14ac:dyDescent="0.35">
      <c r="A62" s="150"/>
      <c r="B62" s="422"/>
      <c r="C62" s="167" t="s">
        <v>372</v>
      </c>
      <c r="D62" s="150"/>
      <c r="E62" s="167"/>
      <c r="F62" s="150"/>
      <c r="G62" s="150"/>
      <c r="H62" s="150"/>
      <c r="I62" s="150"/>
    </row>
    <row r="63" spans="1:9" ht="16.2" thickBot="1" x14ac:dyDescent="0.35">
      <c r="A63" s="150"/>
      <c r="B63" s="422"/>
      <c r="C63" s="167" t="s">
        <v>12</v>
      </c>
      <c r="D63" s="150"/>
      <c r="E63" s="167"/>
      <c r="F63" s="150"/>
      <c r="G63" s="150"/>
      <c r="H63" s="167"/>
      <c r="I63" s="150"/>
    </row>
    <row r="64" spans="1:9" ht="16.2" thickBot="1" x14ac:dyDescent="0.35">
      <c r="A64" s="159"/>
      <c r="B64" s="422"/>
      <c r="C64" s="165" t="s">
        <v>13</v>
      </c>
      <c r="D64" s="575"/>
      <c r="E64" s="575"/>
      <c r="F64" s="575"/>
      <c r="G64" s="575"/>
      <c r="H64" s="575"/>
      <c r="I64" s="575"/>
    </row>
    <row r="65" spans="1:11" ht="16.2" thickBot="1" x14ac:dyDescent="0.35">
      <c r="B65" s="422"/>
      <c r="C65" s="165" t="s">
        <v>371</v>
      </c>
      <c r="D65" s="150"/>
      <c r="E65" s="150"/>
      <c r="F65" s="150"/>
      <c r="G65" s="150"/>
      <c r="H65" s="150"/>
      <c r="I65" s="150"/>
    </row>
    <row r="66" spans="1:11" ht="6.75" customHeight="1" x14ac:dyDescent="0.3">
      <c r="A66" s="145"/>
    </row>
    <row r="67" spans="1:11" x14ac:dyDescent="0.3">
      <c r="A67" s="153" t="s">
        <v>14</v>
      </c>
      <c r="B67" s="144" t="s">
        <v>850</v>
      </c>
      <c r="C67" s="143"/>
      <c r="D67" s="143"/>
      <c r="E67" s="143"/>
      <c r="F67" s="143"/>
      <c r="G67" s="143"/>
      <c r="H67" s="143"/>
      <c r="I67" s="143"/>
    </row>
    <row r="68" spans="1:11" x14ac:dyDescent="0.3">
      <c r="A68" s="159"/>
      <c r="B68" s="168">
        <f>F49</f>
        <v>0</v>
      </c>
      <c r="C68" s="145" t="s">
        <v>71</v>
      </c>
      <c r="D68" s="143"/>
      <c r="E68" s="143"/>
      <c r="F68" s="143"/>
      <c r="G68" s="143"/>
      <c r="H68" s="143"/>
      <c r="I68" s="143"/>
    </row>
    <row r="69" spans="1:11" x14ac:dyDescent="0.3">
      <c r="A69" s="159"/>
      <c r="B69" s="169"/>
      <c r="C69" s="152" t="s">
        <v>872</v>
      </c>
      <c r="D69" s="152"/>
      <c r="E69" s="152"/>
      <c r="F69" s="152"/>
      <c r="G69" s="152"/>
      <c r="H69" s="152"/>
      <c r="I69" s="152"/>
    </row>
    <row r="70" spans="1:11" ht="17.25" customHeight="1" x14ac:dyDescent="0.3">
      <c r="A70" s="159"/>
      <c r="B70" s="170"/>
      <c r="C70" s="718" t="s">
        <v>873</v>
      </c>
      <c r="D70" s="718"/>
      <c r="E70" s="718"/>
      <c r="F70" s="718"/>
      <c r="G70" s="718"/>
      <c r="H70" s="718"/>
      <c r="I70" s="718"/>
      <c r="J70" s="718"/>
      <c r="K70" s="718"/>
    </row>
    <row r="71" spans="1:11" ht="48" customHeight="1" x14ac:dyDescent="0.3">
      <c r="A71" s="159"/>
      <c r="B71" s="170"/>
      <c r="C71" s="718"/>
      <c r="D71" s="718"/>
      <c r="E71" s="718"/>
      <c r="F71" s="718"/>
      <c r="G71" s="718"/>
      <c r="H71" s="718"/>
      <c r="I71" s="718"/>
      <c r="J71" s="718"/>
      <c r="K71" s="718"/>
    </row>
    <row r="72" spans="1:11" x14ac:dyDescent="0.3">
      <c r="A72" s="159"/>
      <c r="B72" s="664" t="s">
        <v>15</v>
      </c>
      <c r="C72" s="664" t="s">
        <v>16</v>
      </c>
      <c r="D72" s="664" t="s">
        <v>851</v>
      </c>
      <c r="E72" s="664" t="s">
        <v>17</v>
      </c>
      <c r="F72" s="665" t="s">
        <v>18</v>
      </c>
      <c r="G72" s="666"/>
      <c r="H72" s="667"/>
      <c r="I72" s="170"/>
    </row>
    <row r="73" spans="1:11" ht="36" customHeight="1" x14ac:dyDescent="0.3">
      <c r="A73" s="145"/>
      <c r="B73" s="664"/>
      <c r="C73" s="664"/>
      <c r="D73" s="664"/>
      <c r="E73" s="664"/>
      <c r="F73" s="668"/>
      <c r="G73" s="669"/>
      <c r="H73" s="670"/>
      <c r="I73" s="170"/>
    </row>
    <row r="74" spans="1:11" x14ac:dyDescent="0.3">
      <c r="A74" s="171"/>
      <c r="B74" s="172" t="s">
        <v>19</v>
      </c>
      <c r="C74" s="290"/>
      <c r="D74" s="173"/>
      <c r="E74" s="301"/>
      <c r="F74" s="266"/>
      <c r="G74" s="561"/>
      <c r="H74" s="562"/>
      <c r="I74" s="170"/>
    </row>
    <row r="75" spans="1:11" x14ac:dyDescent="0.3">
      <c r="A75" s="150"/>
      <c r="B75" s="172" t="s">
        <v>20</v>
      </c>
      <c r="C75" s="290"/>
      <c r="D75" s="173"/>
      <c r="E75" s="301"/>
      <c r="F75" s="266"/>
      <c r="G75" s="561"/>
      <c r="H75" s="562"/>
      <c r="I75" s="170"/>
    </row>
    <row r="76" spans="1:11" x14ac:dyDescent="0.3">
      <c r="A76" s="171"/>
      <c r="B76" s="172" t="s">
        <v>21</v>
      </c>
      <c r="C76" s="290"/>
      <c r="D76" s="173"/>
      <c r="E76" s="301"/>
      <c r="F76" s="266"/>
      <c r="G76" s="561"/>
      <c r="H76" s="562"/>
      <c r="I76" s="170"/>
    </row>
    <row r="77" spans="1:11" x14ac:dyDescent="0.3">
      <c r="A77" s="150"/>
      <c r="B77" s="172" t="s">
        <v>22</v>
      </c>
      <c r="C77" s="290"/>
      <c r="D77" s="173"/>
      <c r="E77" s="301"/>
      <c r="F77" s="266"/>
      <c r="G77" s="561"/>
      <c r="H77" s="562"/>
      <c r="I77" s="170"/>
    </row>
    <row r="78" spans="1:11" x14ac:dyDescent="0.3">
      <c r="A78" s="171"/>
      <c r="B78" s="172" t="s">
        <v>23</v>
      </c>
      <c r="C78" s="290"/>
      <c r="D78" s="173"/>
      <c r="E78" s="301"/>
      <c r="F78" s="266"/>
      <c r="G78" s="561"/>
      <c r="H78" s="562"/>
      <c r="I78" s="170"/>
    </row>
    <row r="79" spans="1:11" x14ac:dyDescent="0.3">
      <c r="A79" s="171"/>
      <c r="B79" s="172" t="s">
        <v>910</v>
      </c>
      <c r="C79" s="290"/>
      <c r="D79" s="173"/>
      <c r="E79" s="301"/>
      <c r="F79" s="266"/>
      <c r="G79" s="561"/>
      <c r="H79" s="562"/>
      <c r="I79" s="170"/>
    </row>
    <row r="80" spans="1:11" x14ac:dyDescent="0.3">
      <c r="A80" s="153" t="s">
        <v>24</v>
      </c>
    </row>
    <row r="81" spans="1:9" x14ac:dyDescent="0.3">
      <c r="A81" s="174" t="s">
        <v>25</v>
      </c>
      <c r="C81" s="150"/>
      <c r="D81" s="150"/>
      <c r="E81" s="150"/>
      <c r="F81" s="150"/>
      <c r="G81" s="150"/>
      <c r="H81" s="150"/>
      <c r="I81" s="150"/>
    </row>
    <row r="82" spans="1:9" x14ac:dyDescent="0.3">
      <c r="A82" s="150"/>
      <c r="B82" s="150"/>
      <c r="C82" s="150"/>
      <c r="D82" s="150"/>
      <c r="E82" s="150"/>
      <c r="F82" s="150"/>
      <c r="G82" s="150"/>
      <c r="H82" s="150"/>
      <c r="I82" s="150"/>
    </row>
    <row r="83" spans="1:9" ht="31.5" customHeight="1" x14ac:dyDescent="0.3">
      <c r="A83" s="703" t="s">
        <v>852</v>
      </c>
      <c r="B83" s="703"/>
      <c r="C83" s="703"/>
      <c r="D83" s="703"/>
      <c r="E83" s="703"/>
      <c r="F83" s="703"/>
      <c r="G83" s="703"/>
      <c r="H83" s="703"/>
      <c r="I83" s="703"/>
    </row>
    <row r="84" spans="1:9" x14ac:dyDescent="0.3">
      <c r="A84" s="695"/>
      <c r="B84" s="695"/>
      <c r="C84" s="695"/>
      <c r="D84" s="695"/>
      <c r="E84" s="695"/>
      <c r="F84" s="695"/>
      <c r="G84" s="695"/>
      <c r="H84" s="695"/>
      <c r="I84" s="151" t="s">
        <v>26</v>
      </c>
    </row>
    <row r="85" spans="1:9" ht="18.75" customHeight="1" x14ac:dyDescent="0.3">
      <c r="A85" s="671" t="s">
        <v>853</v>
      </c>
      <c r="B85" s="671"/>
      <c r="C85" s="671"/>
      <c r="D85" s="671"/>
      <c r="E85" s="671"/>
      <c r="F85" s="671"/>
      <c r="G85" s="671"/>
      <c r="H85" s="671"/>
      <c r="I85" s="671"/>
    </row>
    <row r="86" spans="1:9" x14ac:dyDescent="0.3">
      <c r="A86" s="170"/>
      <c r="B86" s="170"/>
      <c r="C86" s="170"/>
      <c r="D86" s="170"/>
      <c r="E86" s="170"/>
      <c r="F86" s="170"/>
      <c r="G86" s="170"/>
      <c r="H86" s="170"/>
      <c r="I86" s="170"/>
    </row>
    <row r="87" spans="1:9" x14ac:dyDescent="0.3">
      <c r="A87" s="170"/>
      <c r="B87" s="170"/>
      <c r="C87" s="170"/>
      <c r="D87" s="170"/>
      <c r="E87" s="170"/>
      <c r="F87" s="170"/>
      <c r="G87" s="170"/>
      <c r="H87" s="170"/>
      <c r="I87" s="170"/>
    </row>
    <row r="88" spans="1:9" x14ac:dyDescent="0.3">
      <c r="A88" s="170"/>
      <c r="B88" s="170"/>
      <c r="C88" s="170"/>
      <c r="D88" s="170"/>
      <c r="E88" s="170"/>
      <c r="F88" s="170"/>
      <c r="G88" s="170"/>
      <c r="H88" s="170"/>
      <c r="I88" s="170"/>
    </row>
    <row r="89" spans="1:9" x14ac:dyDescent="0.3">
      <c r="A89" s="170"/>
      <c r="B89" s="170"/>
      <c r="C89" s="170"/>
      <c r="D89" s="170"/>
      <c r="E89" s="170"/>
      <c r="F89" s="170"/>
      <c r="G89" s="170"/>
      <c r="H89" s="170"/>
      <c r="I89" s="170"/>
    </row>
    <row r="90" spans="1:9" x14ac:dyDescent="0.3">
      <c r="A90" s="170"/>
      <c r="B90" s="170"/>
      <c r="C90" s="170"/>
      <c r="D90" s="170"/>
      <c r="E90" s="170"/>
      <c r="F90" s="170"/>
      <c r="G90" s="170"/>
      <c r="H90" s="170"/>
      <c r="I90" s="170"/>
    </row>
    <row r="96" spans="1:9" x14ac:dyDescent="0.3">
      <c r="A96" s="170"/>
      <c r="B96" s="170"/>
      <c r="C96" s="170"/>
      <c r="D96" s="170"/>
      <c r="E96" s="170"/>
      <c r="F96" s="170"/>
      <c r="G96" s="170"/>
      <c r="H96" s="170"/>
      <c r="I96" s="170"/>
    </row>
    <row r="105" spans="1:9" ht="19.5" customHeight="1" x14ac:dyDescent="0.3">
      <c r="A105" s="640"/>
      <c r="B105" s="640"/>
      <c r="C105" s="640"/>
      <c r="D105" s="640"/>
      <c r="E105" s="640"/>
      <c r="F105" s="640"/>
      <c r="G105" s="640"/>
      <c r="H105" s="640"/>
      <c r="I105" s="640"/>
    </row>
    <row r="106" spans="1:9" ht="18.75" customHeight="1" x14ac:dyDescent="0.3">
      <c r="A106" s="640"/>
      <c r="B106" s="640"/>
      <c r="C106" s="640"/>
      <c r="D106" s="640"/>
      <c r="E106" s="640"/>
      <c r="F106" s="640"/>
      <c r="G106" s="640"/>
      <c r="H106" s="640"/>
      <c r="I106" s="640"/>
    </row>
    <row r="107" spans="1:9" x14ac:dyDescent="0.3">
      <c r="A107" s="150"/>
      <c r="B107" s="150"/>
      <c r="C107" s="150"/>
      <c r="D107" s="150"/>
      <c r="E107" s="150"/>
      <c r="F107" s="150"/>
      <c r="G107" s="150"/>
      <c r="H107" s="150"/>
      <c r="I107" s="150"/>
    </row>
    <row r="108" spans="1:9" x14ac:dyDescent="0.3">
      <c r="A108" s="175"/>
      <c r="B108" s="175"/>
      <c r="C108" s="175"/>
      <c r="D108" s="175"/>
      <c r="E108" s="175"/>
      <c r="F108" s="150"/>
      <c r="G108" s="150"/>
      <c r="H108" s="717"/>
      <c r="I108" s="575"/>
    </row>
    <row r="109" spans="1:9" x14ac:dyDescent="0.3">
      <c r="A109" s="150" t="s">
        <v>27</v>
      </c>
      <c r="B109" s="150"/>
      <c r="C109" s="150"/>
      <c r="D109" s="150"/>
      <c r="E109" s="150"/>
      <c r="F109" s="150"/>
      <c r="G109" s="150"/>
      <c r="H109" s="150" t="s">
        <v>28</v>
      </c>
      <c r="I109" s="150"/>
    </row>
    <row r="110" spans="1:9" ht="7.5" customHeight="1" x14ac:dyDescent="0.3">
      <c r="A110" s="150"/>
      <c r="B110" s="150"/>
      <c r="C110" s="150"/>
      <c r="D110" s="150"/>
      <c r="E110" s="150"/>
      <c r="F110" s="150"/>
      <c r="G110" s="150"/>
      <c r="H110" s="150"/>
      <c r="I110" s="150"/>
    </row>
    <row r="111" spans="1:9" x14ac:dyDescent="0.3">
      <c r="A111" s="575"/>
      <c r="B111" s="575"/>
      <c r="C111" s="575"/>
      <c r="D111" s="575"/>
      <c r="E111" s="575"/>
      <c r="F111" s="150"/>
      <c r="G111" s="150"/>
      <c r="H111" s="150"/>
      <c r="I111" s="150"/>
    </row>
    <row r="112" spans="1:9" x14ac:dyDescent="0.3">
      <c r="A112" s="150" t="s">
        <v>854</v>
      </c>
      <c r="B112" s="150"/>
      <c r="C112" s="150"/>
      <c r="D112" s="150"/>
      <c r="E112" s="150"/>
      <c r="F112" s="150"/>
      <c r="G112" s="150"/>
      <c r="H112" s="150"/>
      <c r="I112" s="150"/>
    </row>
    <row r="113" spans="1:9" ht="7.5" customHeight="1" x14ac:dyDescent="0.3">
      <c r="A113" s="150"/>
      <c r="B113" s="150"/>
      <c r="C113" s="150"/>
      <c r="D113" s="150"/>
      <c r="E113" s="150"/>
      <c r="F113" s="150"/>
      <c r="G113" s="150"/>
      <c r="H113" s="150"/>
      <c r="I113" s="150"/>
    </row>
    <row r="114" spans="1:9" x14ac:dyDescent="0.3">
      <c r="A114" s="575"/>
      <c r="B114" s="575"/>
      <c r="C114" s="575"/>
      <c r="D114" s="575"/>
      <c r="E114" s="575"/>
      <c r="F114" s="150"/>
      <c r="G114" s="150"/>
      <c r="H114" s="150"/>
      <c r="I114" s="150"/>
    </row>
    <row r="115" spans="1:9" x14ac:dyDescent="0.3">
      <c r="A115" s="150" t="s">
        <v>855</v>
      </c>
      <c r="B115" s="150"/>
      <c r="C115" s="150"/>
      <c r="D115" s="150"/>
      <c r="E115" s="150"/>
      <c r="F115" s="150"/>
      <c r="G115" s="150"/>
      <c r="H115" s="150"/>
      <c r="I115" s="150"/>
    </row>
    <row r="117" spans="1:9" x14ac:dyDescent="0.3">
      <c r="A117" s="672" t="s">
        <v>830</v>
      </c>
      <c r="B117" s="672"/>
      <c r="C117" s="672"/>
      <c r="D117" s="672"/>
      <c r="E117" s="672"/>
      <c r="F117" s="672"/>
      <c r="G117" s="672"/>
      <c r="H117" s="672"/>
      <c r="I117" s="672"/>
    </row>
    <row r="119" spans="1:9" ht="101.25" customHeight="1" x14ac:dyDescent="0.3"/>
    <row r="120" spans="1:9" ht="30.75" customHeight="1" x14ac:dyDescent="0.3">
      <c r="A120" s="177" t="s">
        <v>29</v>
      </c>
    </row>
    <row r="121" spans="1:9" ht="7.5" customHeight="1" x14ac:dyDescent="0.3"/>
    <row r="122" spans="1:9" ht="30.75" customHeight="1" x14ac:dyDescent="0.3">
      <c r="A122" s="178" t="s">
        <v>30</v>
      </c>
      <c r="B122" s="574" t="s">
        <v>868</v>
      </c>
      <c r="C122" s="574"/>
      <c r="D122" s="574"/>
      <c r="E122" s="574"/>
      <c r="F122" s="574"/>
      <c r="G122" s="574"/>
      <c r="H122" s="574"/>
      <c r="I122" s="574"/>
    </row>
    <row r="123" spans="1:9" ht="29.25" customHeight="1" x14ac:dyDescent="0.3">
      <c r="A123" s="178" t="s">
        <v>31</v>
      </c>
      <c r="B123" s="574" t="s">
        <v>869</v>
      </c>
      <c r="C123" s="574"/>
      <c r="D123" s="574"/>
      <c r="E123" s="574"/>
      <c r="F123" s="574"/>
      <c r="G123" s="574"/>
      <c r="H123" s="574"/>
      <c r="I123" s="574"/>
    </row>
    <row r="124" spans="1:9" x14ac:dyDescent="0.3">
      <c r="A124" s="166" t="s">
        <v>32</v>
      </c>
      <c r="B124" s="574" t="s">
        <v>879</v>
      </c>
      <c r="C124" s="574"/>
      <c r="D124" s="574"/>
      <c r="E124" s="574"/>
      <c r="F124" s="574"/>
      <c r="G124" s="574"/>
      <c r="H124" s="574"/>
      <c r="I124" s="574"/>
    </row>
    <row r="125" spans="1:9" ht="9.75" customHeight="1" x14ac:dyDescent="0.3">
      <c r="A125" s="150"/>
      <c r="B125" s="150"/>
      <c r="C125" s="150"/>
      <c r="D125" s="150"/>
      <c r="E125" s="150"/>
      <c r="F125" s="150"/>
      <c r="G125" s="150"/>
      <c r="H125" s="150"/>
      <c r="I125" s="150"/>
    </row>
    <row r="126" spans="1:9" x14ac:dyDescent="0.3">
      <c r="A126" s="153" t="s">
        <v>33</v>
      </c>
      <c r="C126" s="153" t="s">
        <v>865</v>
      </c>
    </row>
    <row r="127" spans="1:9" ht="7.5" customHeight="1" x14ac:dyDescent="0.3">
      <c r="A127" s="153"/>
      <c r="C127" s="153"/>
    </row>
    <row r="128" spans="1:9" x14ac:dyDescent="0.3">
      <c r="A128" s="267" t="s">
        <v>55</v>
      </c>
      <c r="C128" s="267" t="s">
        <v>34</v>
      </c>
    </row>
    <row r="129" spans="1:9" ht="7.5" customHeight="1" x14ac:dyDescent="0.3"/>
    <row r="130" spans="1:9" ht="16.2" thickBot="1" x14ac:dyDescent="0.35">
      <c r="A130" s="177" t="s">
        <v>653</v>
      </c>
      <c r="B130" s="179" t="s">
        <v>765</v>
      </c>
      <c r="C130" s="152"/>
      <c r="D130" s="145"/>
      <c r="E130" s="145"/>
      <c r="F130" s="145"/>
      <c r="G130" s="145"/>
      <c r="H130" s="145"/>
      <c r="I130" s="145"/>
    </row>
    <row r="131" spans="1:9" ht="16.2" thickBot="1" x14ac:dyDescent="0.35">
      <c r="B131" s="422"/>
      <c r="C131" s="268" t="s">
        <v>35</v>
      </c>
      <c r="D131" s="268"/>
      <c r="E131" s="268"/>
      <c r="F131" s="268"/>
      <c r="G131" s="268"/>
      <c r="H131" s="268"/>
      <c r="I131" s="268"/>
    </row>
    <row r="132" spans="1:9" ht="21" customHeight="1" thickBot="1" x14ac:dyDescent="0.35">
      <c r="B132" s="422"/>
      <c r="C132" s="671" t="s">
        <v>666</v>
      </c>
      <c r="D132" s="671"/>
      <c r="E132" s="671"/>
      <c r="F132" s="671"/>
      <c r="G132" s="671"/>
      <c r="H132" s="671"/>
      <c r="I132" s="671"/>
    </row>
    <row r="133" spans="1:9" ht="30" customHeight="1" thickBot="1" x14ac:dyDescent="0.35">
      <c r="B133" s="422"/>
      <c r="C133" s="671" t="s">
        <v>36</v>
      </c>
      <c r="D133" s="671"/>
      <c r="E133" s="671"/>
      <c r="F133" s="671"/>
      <c r="G133" s="671"/>
      <c r="H133" s="671"/>
      <c r="I133" s="671"/>
    </row>
    <row r="134" spans="1:9" ht="30" customHeight="1" thickBot="1" x14ac:dyDescent="0.35">
      <c r="B134" s="422"/>
      <c r="C134" s="671" t="s">
        <v>665</v>
      </c>
      <c r="D134" s="671"/>
      <c r="E134" s="671"/>
      <c r="F134" s="671"/>
      <c r="G134" s="671"/>
      <c r="H134" s="671"/>
      <c r="I134" s="671"/>
    </row>
    <row r="135" spans="1:9" ht="7.5" customHeight="1" x14ac:dyDescent="0.3"/>
    <row r="136" spans="1:9" ht="16.2" thickBot="1" x14ac:dyDescent="0.35">
      <c r="A136" s="177" t="s">
        <v>661</v>
      </c>
      <c r="B136" s="177" t="s">
        <v>766</v>
      </c>
    </row>
    <row r="137" spans="1:9" ht="16.2" thickBot="1" x14ac:dyDescent="0.35">
      <c r="A137" s="150"/>
      <c r="B137" s="422"/>
      <c r="C137" s="152" t="s">
        <v>37</v>
      </c>
      <c r="D137" s="145"/>
      <c r="E137" s="422"/>
      <c r="F137" s="152" t="s">
        <v>38</v>
      </c>
      <c r="G137" s="152"/>
      <c r="H137" s="150"/>
    </row>
    <row r="138" spans="1:9" ht="16.2" thickBot="1" x14ac:dyDescent="0.35">
      <c r="A138" s="150"/>
      <c r="B138" s="422"/>
      <c r="C138" s="152" t="s">
        <v>39</v>
      </c>
      <c r="D138" s="145"/>
      <c r="E138" s="422"/>
      <c r="F138" s="150" t="s">
        <v>40</v>
      </c>
      <c r="G138" s="150"/>
      <c r="H138" s="150"/>
    </row>
    <row r="139" spans="1:9" ht="16.2" thickBot="1" x14ac:dyDescent="0.35">
      <c r="A139" s="150"/>
      <c r="B139" s="422"/>
      <c r="C139" s="152" t="s">
        <v>41</v>
      </c>
      <c r="D139" s="145"/>
      <c r="E139" s="422"/>
      <c r="F139" s="150" t="s">
        <v>42</v>
      </c>
      <c r="G139" s="150"/>
      <c r="H139" s="150"/>
    </row>
    <row r="140" spans="1:9" ht="16.2" thickBot="1" x14ac:dyDescent="0.35">
      <c r="A140" s="150"/>
      <c r="B140" s="422"/>
      <c r="C140" s="152" t="s">
        <v>648</v>
      </c>
      <c r="D140" s="145"/>
      <c r="E140" s="422"/>
      <c r="F140" s="150" t="s">
        <v>43</v>
      </c>
      <c r="G140" s="150"/>
      <c r="H140" s="575"/>
      <c r="I140" s="575"/>
    </row>
    <row r="141" spans="1:9" ht="10.5" customHeight="1" x14ac:dyDescent="0.3">
      <c r="D141" s="145"/>
      <c r="E141" s="145"/>
    </row>
    <row r="142" spans="1:9" x14ac:dyDescent="0.3">
      <c r="A142" s="177" t="s">
        <v>44</v>
      </c>
      <c r="B142" s="177" t="s">
        <v>768</v>
      </c>
    </row>
    <row r="143" spans="1:9" x14ac:dyDescent="0.3">
      <c r="B143" s="433" t="s">
        <v>784</v>
      </c>
      <c r="D143" s="432"/>
      <c r="E143" s="432"/>
      <c r="F143" s="431"/>
      <c r="G143" s="431"/>
      <c r="H143" s="431"/>
      <c r="I143" s="484"/>
    </row>
    <row r="144" spans="1:9" x14ac:dyDescent="0.3">
      <c r="B144" s="433" t="s">
        <v>769</v>
      </c>
      <c r="D144" s="432"/>
      <c r="E144" s="432"/>
      <c r="F144" s="431"/>
      <c r="G144" s="431"/>
      <c r="H144" s="431"/>
      <c r="I144" s="435"/>
    </row>
    <row r="145" spans="1:9" ht="8.25" customHeight="1" x14ac:dyDescent="0.3"/>
    <row r="146" spans="1:9" ht="33" customHeight="1" x14ac:dyDescent="0.3">
      <c r="A146" s="177" t="s">
        <v>45</v>
      </c>
      <c r="B146" s="697" t="s">
        <v>763</v>
      </c>
      <c r="C146" s="697"/>
      <c r="D146" s="697"/>
      <c r="E146" s="697"/>
      <c r="F146" s="697"/>
      <c r="G146" s="697"/>
      <c r="H146" s="697"/>
      <c r="I146" s="697"/>
    </row>
    <row r="147" spans="1:9" ht="15" customHeight="1" x14ac:dyDescent="0.3">
      <c r="A147" s="177"/>
      <c r="B147" s="591"/>
      <c r="C147" s="591"/>
      <c r="D147" s="591"/>
      <c r="E147" s="591"/>
      <c r="F147" s="591"/>
      <c r="G147" s="591"/>
      <c r="H147" s="591"/>
      <c r="I147" s="591"/>
    </row>
    <row r="148" spans="1:9" ht="15" customHeight="1" x14ac:dyDescent="0.3">
      <c r="A148" s="177"/>
      <c r="B148" s="591"/>
      <c r="C148" s="591"/>
      <c r="D148" s="591"/>
      <c r="E148" s="591"/>
      <c r="F148" s="591"/>
      <c r="G148" s="591"/>
      <c r="H148" s="591"/>
      <c r="I148" s="591"/>
    </row>
    <row r="149" spans="1:9" ht="15" customHeight="1" x14ac:dyDescent="0.3">
      <c r="A149" s="177"/>
      <c r="B149" s="663"/>
      <c r="C149" s="663"/>
      <c r="D149" s="663"/>
      <c r="E149" s="663"/>
      <c r="F149" s="663"/>
      <c r="G149" s="663"/>
      <c r="H149" s="663"/>
      <c r="I149" s="663"/>
    </row>
    <row r="150" spans="1:9" ht="7.5" customHeight="1" x14ac:dyDescent="0.3">
      <c r="I150" s="182"/>
    </row>
    <row r="151" spans="1:9" ht="16.2" thickBot="1" x14ac:dyDescent="0.35">
      <c r="A151" s="177" t="s">
        <v>48</v>
      </c>
      <c r="B151" s="177" t="s">
        <v>767</v>
      </c>
    </row>
    <row r="152" spans="1:9" ht="16.2" thickBot="1" x14ac:dyDescent="0.35">
      <c r="B152" s="422"/>
      <c r="C152" s="152" t="s">
        <v>46</v>
      </c>
      <c r="D152" s="422"/>
      <c r="E152" s="152" t="s">
        <v>47</v>
      </c>
      <c r="F152" s="422"/>
      <c r="G152" s="152" t="s">
        <v>41</v>
      </c>
      <c r="I152" s="150"/>
    </row>
    <row r="153" spans="1:9" ht="10.5" customHeight="1" x14ac:dyDescent="0.3">
      <c r="D153" s="423"/>
      <c r="F153" s="423"/>
    </row>
    <row r="154" spans="1:9" ht="139.5" customHeight="1" x14ac:dyDescent="0.3">
      <c r="A154" s="180" t="s">
        <v>49</v>
      </c>
      <c r="B154" s="660" t="s">
        <v>867</v>
      </c>
      <c r="C154" s="648"/>
      <c r="D154" s="648"/>
      <c r="E154" s="648"/>
      <c r="F154" s="648"/>
      <c r="G154" s="648"/>
      <c r="H154" s="648"/>
      <c r="I154" s="648"/>
    </row>
    <row r="155" spans="1:9" ht="47.25" customHeight="1" thickBot="1" x14ac:dyDescent="0.35">
      <c r="A155" s="180" t="s">
        <v>50</v>
      </c>
      <c r="B155" s="660" t="s">
        <v>775</v>
      </c>
      <c r="C155" s="648"/>
      <c r="D155" s="648"/>
      <c r="E155" s="648"/>
      <c r="F155" s="648"/>
      <c r="G155" s="648"/>
      <c r="H155" s="648"/>
      <c r="I155" s="648"/>
    </row>
    <row r="156" spans="1:9" ht="32.25" customHeight="1" thickBot="1" x14ac:dyDescent="0.35">
      <c r="A156" s="180"/>
      <c r="B156" s="422"/>
      <c r="C156" s="436" t="s">
        <v>770</v>
      </c>
      <c r="D156" s="422"/>
      <c r="E156" s="436" t="s">
        <v>771</v>
      </c>
      <c r="F156" s="422"/>
      <c r="G156" s="720" t="s">
        <v>43</v>
      </c>
      <c r="H156" s="588"/>
      <c r="I156" s="434"/>
    </row>
    <row r="157" spans="1:9" ht="9" customHeight="1" x14ac:dyDescent="0.3">
      <c r="A157" s="180"/>
      <c r="B157" s="428"/>
      <c r="C157" s="429"/>
      <c r="D157" s="429"/>
      <c r="E157" s="429"/>
      <c r="F157" s="429"/>
      <c r="G157" s="429"/>
      <c r="H157" s="429"/>
      <c r="I157" s="429"/>
    </row>
    <row r="158" spans="1:9" ht="80.25" customHeight="1" x14ac:dyDescent="0.3">
      <c r="A158" s="180" t="s">
        <v>51</v>
      </c>
      <c r="B158" s="660" t="s">
        <v>667</v>
      </c>
      <c r="C158" s="648"/>
      <c r="D158" s="648"/>
      <c r="E158" s="648"/>
      <c r="F158" s="648"/>
      <c r="G158" s="648"/>
      <c r="H158" s="648"/>
      <c r="I158" s="648"/>
    </row>
    <row r="159" spans="1:9" ht="76.5" customHeight="1" x14ac:dyDescent="0.3">
      <c r="A159" s="180" t="s">
        <v>52</v>
      </c>
      <c r="B159" s="660" t="s">
        <v>668</v>
      </c>
      <c r="C159" s="648"/>
      <c r="D159" s="648"/>
      <c r="E159" s="648"/>
      <c r="F159" s="648"/>
      <c r="G159" s="648"/>
      <c r="H159" s="648"/>
      <c r="I159" s="648"/>
    </row>
    <row r="160" spans="1:9" ht="63.75" customHeight="1" x14ac:dyDescent="0.3">
      <c r="A160" s="180" t="s">
        <v>53</v>
      </c>
      <c r="B160" s="660" t="s">
        <v>856</v>
      </c>
      <c r="C160" s="648"/>
      <c r="D160" s="648"/>
      <c r="E160" s="648"/>
      <c r="F160" s="648"/>
      <c r="G160" s="648"/>
      <c r="H160" s="648"/>
      <c r="I160" s="648"/>
    </row>
    <row r="161" spans="1:10" ht="106.5" customHeight="1" x14ac:dyDescent="0.3">
      <c r="A161" s="180"/>
      <c r="B161" s="648" t="s">
        <v>857</v>
      </c>
      <c r="C161" s="648"/>
      <c r="D161" s="648"/>
      <c r="E161" s="648"/>
      <c r="F161" s="648"/>
      <c r="G161" s="648"/>
      <c r="H161" s="648"/>
      <c r="I161" s="648"/>
    </row>
    <row r="162" spans="1:10" ht="63.75" customHeight="1" x14ac:dyDescent="0.3">
      <c r="A162" s="180"/>
      <c r="B162" s="648" t="s">
        <v>858</v>
      </c>
      <c r="C162" s="648"/>
      <c r="D162" s="648"/>
      <c r="E162" s="648"/>
      <c r="F162" s="648"/>
      <c r="G162" s="648"/>
      <c r="H162" s="648"/>
      <c r="I162" s="648"/>
    </row>
    <row r="163" spans="1:10" ht="32.25" customHeight="1" x14ac:dyDescent="0.3">
      <c r="A163" s="180" t="s">
        <v>54</v>
      </c>
      <c r="B163" s="660" t="s">
        <v>870</v>
      </c>
      <c r="C163" s="648"/>
      <c r="D163" s="648"/>
      <c r="E163" s="648"/>
      <c r="F163" s="648"/>
      <c r="G163" s="648"/>
      <c r="H163" s="648"/>
      <c r="I163" s="648"/>
    </row>
    <row r="164" spans="1:10" ht="24" customHeight="1" x14ac:dyDescent="0.3">
      <c r="A164" s="153" t="s">
        <v>62</v>
      </c>
      <c r="C164" s="153" t="s">
        <v>56</v>
      </c>
    </row>
    <row r="165" spans="1:10" ht="7.5" customHeight="1" x14ac:dyDescent="0.3"/>
    <row r="166" spans="1:10" ht="126" customHeight="1" x14ac:dyDescent="0.3">
      <c r="B166" s="651" t="s">
        <v>735</v>
      </c>
      <c r="C166" s="651"/>
      <c r="D166" s="651"/>
      <c r="E166" s="651"/>
      <c r="F166" s="651"/>
      <c r="G166" s="651"/>
      <c r="H166" s="651"/>
      <c r="I166" s="651"/>
    </row>
    <row r="167" spans="1:10" ht="15" customHeight="1" x14ac:dyDescent="0.3">
      <c r="B167" s="352"/>
      <c r="C167" s="352"/>
      <c r="D167" s="352"/>
      <c r="E167" s="352"/>
      <c r="F167" s="352"/>
      <c r="G167" s="352"/>
      <c r="H167" s="352"/>
      <c r="I167" s="352"/>
    </row>
    <row r="168" spans="1:10" x14ac:dyDescent="0.3">
      <c r="A168" s="421"/>
      <c r="B168" s="150" t="s">
        <v>57</v>
      </c>
      <c r="C168" s="150"/>
      <c r="D168" s="150"/>
      <c r="E168" s="575"/>
      <c r="F168" s="575"/>
      <c r="G168" s="575"/>
      <c r="H168" s="575"/>
      <c r="I168" s="575"/>
    </row>
    <row r="169" spans="1:10" x14ac:dyDescent="0.3">
      <c r="A169" s="421"/>
      <c r="B169" s="150" t="s">
        <v>58</v>
      </c>
      <c r="C169" s="150"/>
      <c r="D169" s="150"/>
      <c r="E169" s="575"/>
      <c r="F169" s="575"/>
      <c r="G169" s="575"/>
      <c r="H169" s="575"/>
      <c r="I169" s="575"/>
    </row>
    <row r="170" spans="1:10" x14ac:dyDescent="0.3">
      <c r="A170" s="421"/>
      <c r="B170" s="150" t="s">
        <v>59</v>
      </c>
      <c r="C170" s="150"/>
      <c r="D170" s="150"/>
      <c r="E170" s="575"/>
      <c r="F170" s="575"/>
      <c r="G170" s="575"/>
      <c r="H170" s="575"/>
      <c r="I170" s="575"/>
    </row>
    <row r="171" spans="1:10" x14ac:dyDescent="0.3">
      <c r="A171" s="421"/>
      <c r="B171" s="150" t="s">
        <v>60</v>
      </c>
      <c r="C171" s="150"/>
      <c r="D171" s="150"/>
      <c r="E171" s="575"/>
      <c r="F171" s="575"/>
      <c r="G171" s="575"/>
      <c r="H171" s="575"/>
      <c r="I171" s="575"/>
    </row>
    <row r="172" spans="1:10" x14ac:dyDescent="0.3">
      <c r="A172" s="421"/>
      <c r="B172" s="150" t="s">
        <v>61</v>
      </c>
      <c r="C172" s="150"/>
      <c r="D172" s="150"/>
      <c r="E172" s="575"/>
      <c r="F172" s="575"/>
      <c r="G172" s="575"/>
      <c r="H172" s="575"/>
      <c r="I172" s="575"/>
    </row>
    <row r="173" spans="1:10" ht="15.75" customHeight="1" x14ac:dyDescent="0.3">
      <c r="A173" s="421"/>
      <c r="B173" s="649" t="s">
        <v>772</v>
      </c>
      <c r="C173" s="649"/>
      <c r="D173" s="649"/>
      <c r="E173" s="702"/>
      <c r="F173" s="702"/>
      <c r="G173" s="702"/>
      <c r="H173" s="702"/>
      <c r="I173" s="702"/>
    </row>
    <row r="174" spans="1:10" x14ac:dyDescent="0.3">
      <c r="A174" s="421"/>
      <c r="B174" s="649"/>
      <c r="C174" s="649"/>
      <c r="D174" s="649"/>
      <c r="E174" s="575"/>
      <c r="F174" s="575"/>
      <c r="G174" s="575"/>
      <c r="H174" s="575"/>
      <c r="I174" s="575"/>
    </row>
    <row r="175" spans="1:10" s="149" customFormat="1" x14ac:dyDescent="0.3">
      <c r="A175" s="357"/>
      <c r="B175" s="649"/>
      <c r="C175" s="649"/>
      <c r="D175" s="649"/>
      <c r="E175" s="206"/>
      <c r="F175" s="206"/>
      <c r="G175" s="206"/>
      <c r="H175" s="206"/>
      <c r="I175" s="206"/>
      <c r="J175" s="358"/>
    </row>
    <row r="176" spans="1:10" x14ac:dyDescent="0.3">
      <c r="A176" s="153" t="s">
        <v>90</v>
      </c>
      <c r="C176" s="153" t="s">
        <v>63</v>
      </c>
    </row>
    <row r="177" spans="1:9" ht="10.5" customHeight="1" x14ac:dyDescent="0.3"/>
    <row r="178" spans="1:9" ht="33.75" customHeight="1" x14ac:dyDescent="0.3">
      <c r="A178" s="180" t="s">
        <v>653</v>
      </c>
      <c r="B178" s="650" t="s">
        <v>72</v>
      </c>
      <c r="C178" s="651"/>
      <c r="D178" s="651"/>
      <c r="E178" s="651"/>
      <c r="F178" s="651"/>
      <c r="G178" s="651"/>
      <c r="H178" s="651"/>
      <c r="I178" s="651"/>
    </row>
    <row r="179" spans="1:9" ht="7.5" customHeight="1" x14ac:dyDescent="0.3">
      <c r="B179" s="150"/>
      <c r="C179" s="150"/>
      <c r="D179" s="150"/>
      <c r="E179" s="150"/>
      <c r="F179" s="150"/>
      <c r="G179" s="150"/>
      <c r="H179" s="150"/>
      <c r="I179" s="150"/>
    </row>
    <row r="180" spans="1:9" x14ac:dyDescent="0.3">
      <c r="B180" s="150" t="s">
        <v>64</v>
      </c>
      <c r="C180" s="150"/>
      <c r="D180" s="575"/>
      <c r="E180" s="575"/>
      <c r="F180" s="150"/>
      <c r="G180" s="150"/>
      <c r="H180" s="150"/>
      <c r="I180" s="150"/>
    </row>
    <row r="181" spans="1:9" ht="17.25" customHeight="1" x14ac:dyDescent="0.3">
      <c r="B181" s="719" t="s">
        <v>760</v>
      </c>
      <c r="C181" s="719"/>
      <c r="D181" s="719"/>
      <c r="E181" s="719"/>
      <c r="F181" s="719"/>
      <c r="G181" s="361"/>
      <c r="H181" s="361"/>
      <c r="I181" s="150"/>
    </row>
    <row r="182" spans="1:9" x14ac:dyDescent="0.3">
      <c r="A182" s="166" t="s">
        <v>30</v>
      </c>
      <c r="B182" s="150" t="s">
        <v>65</v>
      </c>
      <c r="C182" s="150"/>
      <c r="D182" s="150"/>
      <c r="E182" s="150"/>
      <c r="F182" s="150"/>
      <c r="G182" s="150"/>
      <c r="H182" s="181"/>
      <c r="I182" s="269"/>
    </row>
    <row r="183" spans="1:9" x14ac:dyDescent="0.3">
      <c r="A183" s="166"/>
      <c r="B183" s="701" t="s">
        <v>773</v>
      </c>
      <c r="C183" s="701"/>
      <c r="D183" s="701"/>
      <c r="E183" s="701"/>
      <c r="F183" s="701"/>
      <c r="G183" s="283"/>
      <c r="H183" s="150"/>
      <c r="I183" s="150"/>
    </row>
    <row r="184" spans="1:9" ht="8.25" customHeight="1" x14ac:dyDescent="0.3">
      <c r="A184" s="166"/>
      <c r="B184" s="150"/>
      <c r="C184" s="141"/>
      <c r="D184" s="150"/>
      <c r="E184" s="150"/>
      <c r="F184" s="150"/>
      <c r="G184" s="150"/>
      <c r="H184" s="150"/>
      <c r="I184" s="150"/>
    </row>
    <row r="185" spans="1:9" x14ac:dyDescent="0.3">
      <c r="A185" s="166" t="s">
        <v>31</v>
      </c>
      <c r="B185" s="150" t="s">
        <v>67</v>
      </c>
      <c r="C185" s="150"/>
      <c r="D185" s="150"/>
      <c r="E185" s="150"/>
      <c r="F185" s="150"/>
      <c r="G185" s="150"/>
      <c r="H185" s="181"/>
      <c r="I185" s="269"/>
    </row>
    <row r="186" spans="1:9" x14ac:dyDescent="0.3">
      <c r="A186" s="166"/>
      <c r="B186" s="653" t="s">
        <v>68</v>
      </c>
      <c r="C186" s="653"/>
      <c r="D186" s="653"/>
      <c r="E186" s="653"/>
      <c r="F186" s="653"/>
      <c r="G186" s="283"/>
      <c r="H186" s="150"/>
      <c r="I186" s="150"/>
    </row>
    <row r="187" spans="1:9" ht="7.5" customHeight="1" x14ac:dyDescent="0.3">
      <c r="A187" s="166"/>
      <c r="B187" s="150"/>
      <c r="C187" s="150"/>
      <c r="D187" s="150"/>
      <c r="E187" s="150"/>
      <c r="F187" s="150"/>
      <c r="G187" s="150"/>
      <c r="H187" s="150"/>
      <c r="I187" s="150"/>
    </row>
    <row r="188" spans="1:9" ht="63.75" customHeight="1" x14ac:dyDescent="0.3">
      <c r="A188" s="178" t="s">
        <v>32</v>
      </c>
      <c r="B188" s="652" t="s">
        <v>81</v>
      </c>
      <c r="C188" s="652"/>
      <c r="D188" s="652"/>
      <c r="E188" s="652"/>
      <c r="F188" s="652"/>
      <c r="G188" s="652"/>
      <c r="H188" s="652"/>
      <c r="I188" s="269"/>
    </row>
    <row r="189" spans="1:9" ht="8.25" customHeight="1" x14ac:dyDescent="0.3">
      <c r="A189" s="150"/>
      <c r="B189" s="150"/>
      <c r="C189" s="150"/>
      <c r="D189" s="150"/>
      <c r="E189" s="150"/>
      <c r="F189" s="150"/>
      <c r="G189" s="150"/>
      <c r="H189" s="150"/>
      <c r="I189" s="150"/>
    </row>
    <row r="190" spans="1:9" x14ac:dyDescent="0.3">
      <c r="A190" s="166" t="s">
        <v>82</v>
      </c>
      <c r="B190" s="150" t="s">
        <v>83</v>
      </c>
      <c r="C190" s="150"/>
      <c r="D190" s="150"/>
      <c r="E190" s="150"/>
      <c r="F190" s="150"/>
      <c r="G190" s="150"/>
      <c r="H190" s="181"/>
      <c r="I190" s="269"/>
    </row>
    <row r="191" spans="1:9" ht="12" customHeight="1" x14ac:dyDescent="0.3"/>
    <row r="192" spans="1:9" ht="45" customHeight="1" x14ac:dyDescent="0.3">
      <c r="A192" s="180" t="s">
        <v>661</v>
      </c>
      <c r="B192" s="650" t="s">
        <v>774</v>
      </c>
      <c r="C192" s="651"/>
      <c r="D192" s="651"/>
      <c r="E192" s="651"/>
      <c r="F192" s="651"/>
      <c r="G192" s="651"/>
      <c r="H192" s="651"/>
      <c r="I192" s="651"/>
    </row>
    <row r="193" spans="1:9" ht="6.75" customHeight="1" x14ac:dyDescent="0.3">
      <c r="A193" s="150"/>
      <c r="B193" s="150"/>
      <c r="C193" s="150"/>
      <c r="D193" s="150"/>
      <c r="E193" s="150"/>
      <c r="F193" s="150"/>
      <c r="G193" s="150"/>
      <c r="H193" s="150"/>
      <c r="I193" s="150"/>
    </row>
    <row r="194" spans="1:9" x14ac:dyDescent="0.3">
      <c r="A194" s="166" t="s">
        <v>30</v>
      </c>
      <c r="B194" s="150" t="s">
        <v>84</v>
      </c>
      <c r="C194" s="150"/>
      <c r="D194" s="150"/>
      <c r="E194" s="150"/>
      <c r="F194" s="150"/>
      <c r="G194" s="150"/>
      <c r="H194" s="181"/>
      <c r="I194" s="482"/>
    </row>
    <row r="195" spans="1:9" ht="6" customHeight="1" x14ac:dyDescent="0.3">
      <c r="A195" s="150"/>
      <c r="B195" s="150"/>
      <c r="C195" s="150"/>
      <c r="D195" s="150"/>
      <c r="E195" s="150"/>
      <c r="F195" s="150"/>
      <c r="G195" s="150"/>
      <c r="H195" s="150"/>
      <c r="I195" s="150"/>
    </row>
    <row r="196" spans="1:9" x14ac:dyDescent="0.3">
      <c r="A196" s="166" t="s">
        <v>31</v>
      </c>
      <c r="B196" s="150" t="s">
        <v>85</v>
      </c>
      <c r="C196" s="150"/>
      <c r="D196" s="150"/>
      <c r="E196" s="150"/>
      <c r="F196" s="150"/>
      <c r="G196" s="150"/>
      <c r="H196" s="181"/>
      <c r="I196" s="269"/>
    </row>
    <row r="197" spans="1:9" ht="6" customHeight="1" x14ac:dyDescent="0.3">
      <c r="A197" s="150"/>
      <c r="B197" s="150"/>
      <c r="C197" s="150"/>
      <c r="D197" s="150"/>
      <c r="E197" s="150"/>
      <c r="F197" s="150"/>
      <c r="G197" s="150"/>
      <c r="H197" s="150"/>
      <c r="I197" s="150"/>
    </row>
    <row r="198" spans="1:9" x14ac:dyDescent="0.3">
      <c r="A198" s="166" t="s">
        <v>32</v>
      </c>
      <c r="B198" s="150" t="s">
        <v>86</v>
      </c>
      <c r="C198" s="150"/>
      <c r="D198" s="150"/>
      <c r="E198" s="150"/>
      <c r="F198" s="150"/>
      <c r="G198" s="150"/>
      <c r="H198" s="181"/>
      <c r="I198" s="488"/>
    </row>
    <row r="199" spans="1:9" x14ac:dyDescent="0.3">
      <c r="A199" s="166"/>
      <c r="B199" s="150"/>
      <c r="C199" s="150"/>
      <c r="D199" s="150"/>
      <c r="E199" s="150"/>
      <c r="F199" s="150"/>
      <c r="G199" s="150"/>
      <c r="H199" s="181"/>
      <c r="I199" s="534"/>
    </row>
    <row r="200" spans="1:9" ht="6" customHeight="1" x14ac:dyDescent="0.3">
      <c r="A200" s="150"/>
      <c r="B200" s="150"/>
      <c r="C200" s="150"/>
      <c r="D200" s="150"/>
      <c r="E200" s="150"/>
      <c r="F200" s="150"/>
      <c r="G200" s="150"/>
      <c r="H200" s="150"/>
      <c r="I200" s="150"/>
    </row>
    <row r="201" spans="1:9" x14ac:dyDescent="0.3">
      <c r="A201" s="166" t="s">
        <v>82</v>
      </c>
      <c r="B201" s="150" t="s">
        <v>87</v>
      </c>
      <c r="C201" s="150"/>
      <c r="D201" s="150"/>
      <c r="E201" s="150"/>
      <c r="F201" s="150"/>
      <c r="G201" s="150"/>
      <c r="H201" s="181"/>
      <c r="I201" s="488"/>
    </row>
    <row r="202" spans="1:9" ht="6" customHeight="1" x14ac:dyDescent="0.3">
      <c r="A202" s="150"/>
      <c r="B202" s="150"/>
      <c r="C202" s="150"/>
      <c r="D202" s="150"/>
      <c r="E202" s="150"/>
      <c r="F202" s="150"/>
      <c r="G202" s="150"/>
      <c r="H202" s="150"/>
      <c r="I202" s="150"/>
    </row>
    <row r="203" spans="1:9" ht="36.75" customHeight="1" x14ac:dyDescent="0.3">
      <c r="A203" s="178" t="s">
        <v>88</v>
      </c>
      <c r="B203" s="648" t="s">
        <v>874</v>
      </c>
      <c r="C203" s="648"/>
      <c r="D203" s="648"/>
      <c r="E203" s="648"/>
      <c r="F203" s="648"/>
      <c r="G203" s="648"/>
      <c r="H203" s="648"/>
      <c r="I203" s="648"/>
    </row>
    <row r="204" spans="1:9" ht="6.75" customHeight="1" x14ac:dyDescent="0.3">
      <c r="A204" s="150"/>
      <c r="B204" s="150"/>
      <c r="C204" s="150"/>
      <c r="D204" s="150"/>
      <c r="E204" s="150"/>
      <c r="F204" s="150"/>
      <c r="G204" s="150"/>
      <c r="H204" s="150"/>
      <c r="I204" s="150"/>
    </row>
    <row r="205" spans="1:9" ht="44.25" customHeight="1" x14ac:dyDescent="0.3">
      <c r="A205" s="178" t="s">
        <v>89</v>
      </c>
      <c r="B205" s="652" t="s">
        <v>374</v>
      </c>
      <c r="C205" s="652"/>
      <c r="D205" s="652"/>
      <c r="E205" s="652"/>
      <c r="F205" s="652"/>
      <c r="G205" s="652"/>
      <c r="H205" s="652"/>
      <c r="I205" s="652"/>
    </row>
    <row r="206" spans="1:9" ht="11.25" customHeight="1" x14ac:dyDescent="0.3"/>
    <row r="207" spans="1:9" ht="92.25" customHeight="1" x14ac:dyDescent="0.3">
      <c r="A207" s="180" t="s">
        <v>44</v>
      </c>
      <c r="B207" s="650" t="s">
        <v>740</v>
      </c>
      <c r="C207" s="651"/>
      <c r="D207" s="651"/>
      <c r="E207" s="651"/>
      <c r="F207" s="651"/>
      <c r="G207" s="651"/>
      <c r="H207" s="651"/>
      <c r="I207" s="651"/>
    </row>
    <row r="208" spans="1:9" ht="9.75" customHeight="1" x14ac:dyDescent="0.3"/>
    <row r="209" spans="1:9" ht="76.5" customHeight="1" x14ac:dyDescent="0.3">
      <c r="A209" s="180" t="s">
        <v>45</v>
      </c>
      <c r="B209" s="650" t="s">
        <v>741</v>
      </c>
      <c r="C209" s="651"/>
      <c r="D209" s="651"/>
      <c r="E209" s="651"/>
      <c r="F209" s="651"/>
      <c r="G209" s="651"/>
      <c r="H209" s="651"/>
      <c r="I209" s="651"/>
    </row>
    <row r="210" spans="1:9" x14ac:dyDescent="0.3">
      <c r="B210" s="264"/>
    </row>
    <row r="211" spans="1:9" ht="22.5" customHeight="1" x14ac:dyDescent="0.3">
      <c r="A211" s="153" t="s">
        <v>134</v>
      </c>
      <c r="C211" s="153" t="s">
        <v>91</v>
      </c>
    </row>
    <row r="212" spans="1:9" ht="9" customHeight="1" x14ac:dyDescent="0.3"/>
    <row r="213" spans="1:9" ht="16.2" thickBot="1" x14ac:dyDescent="0.35">
      <c r="A213" s="177" t="s">
        <v>653</v>
      </c>
      <c r="B213" s="177" t="s">
        <v>92</v>
      </c>
    </row>
    <row r="214" spans="1:9" ht="16.2" thickBot="1" x14ac:dyDescent="0.35">
      <c r="B214" s="422"/>
      <c r="C214" s="152" t="s">
        <v>662</v>
      </c>
      <c r="D214" s="150"/>
      <c r="E214" s="150"/>
      <c r="F214" s="150"/>
      <c r="G214" s="150"/>
    </row>
    <row r="215" spans="1:9" ht="16.2" thickBot="1" x14ac:dyDescent="0.35">
      <c r="B215" s="422"/>
      <c r="C215" s="152" t="s">
        <v>93</v>
      </c>
      <c r="D215" s="150"/>
      <c r="E215" s="150"/>
      <c r="F215" s="150"/>
      <c r="G215" s="150"/>
    </row>
    <row r="216" spans="1:9" ht="16.2" thickBot="1" x14ac:dyDescent="0.35">
      <c r="B216" s="422"/>
      <c r="C216" s="150" t="s">
        <v>94</v>
      </c>
      <c r="D216" s="150"/>
      <c r="E216" s="150"/>
      <c r="F216" s="150"/>
      <c r="G216" s="150"/>
    </row>
    <row r="217" spans="1:9" ht="16.2" thickBot="1" x14ac:dyDescent="0.35">
      <c r="B217" s="422"/>
      <c r="C217" s="150" t="s">
        <v>95</v>
      </c>
      <c r="D217" s="150"/>
      <c r="E217" s="150"/>
      <c r="F217" s="150"/>
      <c r="G217" s="150"/>
    </row>
    <row r="218" spans="1:9" ht="22.5" customHeight="1" x14ac:dyDescent="0.3">
      <c r="A218" s="177" t="s">
        <v>661</v>
      </c>
      <c r="B218" s="177" t="s">
        <v>96</v>
      </c>
    </row>
    <row r="219" spans="1:9" ht="7.5" customHeight="1" x14ac:dyDescent="0.3"/>
    <row r="220" spans="1:9" ht="68.25" customHeight="1" x14ac:dyDescent="0.3">
      <c r="B220" s="648" t="s">
        <v>155</v>
      </c>
      <c r="C220" s="648"/>
      <c r="D220" s="648"/>
      <c r="E220" s="648"/>
      <c r="F220" s="648"/>
      <c r="G220" s="648"/>
      <c r="H220" s="648"/>
      <c r="I220" s="648"/>
    </row>
    <row r="221" spans="1:9" x14ac:dyDescent="0.3">
      <c r="A221" s="170"/>
      <c r="B221" s="170"/>
      <c r="C221" s="150" t="s">
        <v>669</v>
      </c>
      <c r="D221" s="150"/>
      <c r="E221" s="150"/>
      <c r="F221" s="644"/>
      <c r="G221" s="586"/>
      <c r="H221" s="150"/>
      <c r="I221" s="150"/>
    </row>
    <row r="222" spans="1:9" x14ac:dyDescent="0.3">
      <c r="A222" s="170"/>
      <c r="B222" s="170"/>
      <c r="C222" s="150" t="s">
        <v>670</v>
      </c>
      <c r="D222" s="150"/>
      <c r="E222" s="150"/>
      <c r="F222" s="644"/>
      <c r="G222" s="586"/>
      <c r="H222" s="150"/>
      <c r="I222" s="150"/>
    </row>
    <row r="223" spans="1:9" x14ac:dyDescent="0.3">
      <c r="A223" s="170"/>
      <c r="B223" s="170"/>
      <c r="C223" s="150" t="s">
        <v>671</v>
      </c>
      <c r="D223" s="150"/>
      <c r="E223" s="150"/>
      <c r="F223" s="644"/>
      <c r="G223" s="586"/>
      <c r="H223" s="150"/>
      <c r="I223" s="150"/>
    </row>
    <row r="224" spans="1:9" x14ac:dyDescent="0.3">
      <c r="A224" s="170"/>
      <c r="B224" s="170"/>
      <c r="C224" s="150" t="s">
        <v>672</v>
      </c>
      <c r="D224" s="150"/>
      <c r="E224" s="150"/>
      <c r="F224" s="644"/>
      <c r="G224" s="586"/>
      <c r="H224" s="150"/>
      <c r="I224" s="150"/>
    </row>
    <row r="225" spans="1:10" x14ac:dyDescent="0.3">
      <c r="A225" s="170"/>
      <c r="B225" s="170"/>
      <c r="C225" s="150" t="s">
        <v>673</v>
      </c>
      <c r="D225" s="150"/>
      <c r="E225" s="150"/>
      <c r="F225" s="644"/>
      <c r="G225" s="586"/>
      <c r="H225" s="150"/>
      <c r="I225" s="150"/>
    </row>
    <row r="226" spans="1:10" x14ac:dyDescent="0.3">
      <c r="A226" s="170"/>
      <c r="B226" s="170"/>
      <c r="C226" s="150" t="s">
        <v>97</v>
      </c>
      <c r="D226" s="150"/>
      <c r="E226" s="150"/>
      <c r="F226" s="150"/>
      <c r="G226" s="150"/>
      <c r="H226" s="150"/>
      <c r="I226" s="150"/>
    </row>
    <row r="227" spans="1:10" ht="21.75" customHeight="1" x14ac:dyDescent="0.3">
      <c r="A227" s="170"/>
      <c r="B227" s="170"/>
      <c r="C227" s="698"/>
      <c r="D227" s="698"/>
      <c r="E227" s="698"/>
      <c r="F227" s="698"/>
      <c r="G227" s="698"/>
      <c r="H227" s="698"/>
      <c r="I227" s="698"/>
    </row>
    <row r="228" spans="1:10" ht="22.5" customHeight="1" x14ac:dyDescent="0.3">
      <c r="A228" s="170"/>
      <c r="B228" s="170"/>
      <c r="C228" s="699"/>
      <c r="D228" s="699"/>
      <c r="E228" s="699"/>
      <c r="F228" s="699"/>
      <c r="G228" s="699"/>
      <c r="H228" s="699"/>
      <c r="I228" s="699"/>
    </row>
    <row r="229" spans="1:10" s="149" customFormat="1" ht="15.75" customHeight="1" x14ac:dyDescent="0.3">
      <c r="A229" s="148"/>
      <c r="B229" s="148"/>
      <c r="C229" s="206"/>
      <c r="D229" s="206"/>
      <c r="E229" s="206"/>
      <c r="F229" s="206"/>
      <c r="G229" s="206"/>
      <c r="H229" s="206"/>
      <c r="I229" s="206"/>
      <c r="J229" s="358"/>
    </row>
    <row r="230" spans="1:10" x14ac:dyDescent="0.3">
      <c r="A230" s="177" t="s">
        <v>44</v>
      </c>
      <c r="B230" s="177" t="s">
        <v>98</v>
      </c>
      <c r="C230" s="170"/>
      <c r="D230" s="170"/>
      <c r="E230" s="170"/>
      <c r="F230" s="170"/>
      <c r="G230" s="170"/>
      <c r="H230" s="170"/>
      <c r="I230" s="170"/>
    </row>
    <row r="231" spans="1:10" ht="9" customHeight="1" x14ac:dyDescent="0.3">
      <c r="A231" s="170"/>
      <c r="B231" s="170"/>
      <c r="C231" s="170"/>
      <c r="D231" s="170"/>
      <c r="E231" s="170"/>
      <c r="F231" s="170"/>
      <c r="G231" s="170"/>
      <c r="H231" s="170"/>
      <c r="I231" s="170"/>
    </row>
    <row r="232" spans="1:10" x14ac:dyDescent="0.3">
      <c r="A232" s="183" t="s">
        <v>30</v>
      </c>
      <c r="B232" s="150" t="s">
        <v>655</v>
      </c>
      <c r="C232" s="150"/>
      <c r="D232" s="150"/>
      <c r="E232" s="655"/>
      <c r="F232" s="655"/>
      <c r="G232" s="655"/>
      <c r="H232" s="655"/>
      <c r="I232" s="655"/>
    </row>
    <row r="233" spans="1:10" x14ac:dyDescent="0.3">
      <c r="A233" s="170"/>
      <c r="B233" s="152" t="s">
        <v>656</v>
      </c>
      <c r="C233" s="152"/>
      <c r="D233" s="152"/>
      <c r="E233" s="656"/>
      <c r="F233" s="656"/>
      <c r="G233" s="656"/>
      <c r="H233" s="656"/>
      <c r="I233" s="656"/>
    </row>
    <row r="234" spans="1:10" x14ac:dyDescent="0.3">
      <c r="B234" s="152" t="s">
        <v>657</v>
      </c>
      <c r="C234" s="152"/>
      <c r="D234" s="152"/>
      <c r="E234" s="582"/>
      <c r="F234" s="582"/>
      <c r="G234" s="582"/>
      <c r="H234" s="582"/>
      <c r="I234" s="582"/>
    </row>
    <row r="235" spans="1:10" x14ac:dyDescent="0.3">
      <c r="B235" s="152" t="s">
        <v>658</v>
      </c>
      <c r="C235" s="152"/>
      <c r="D235" s="152"/>
      <c r="E235" s="582"/>
      <c r="F235" s="582"/>
      <c r="G235" s="582"/>
      <c r="H235" s="582"/>
      <c r="I235" s="582"/>
    </row>
    <row r="236" spans="1:10" x14ac:dyDescent="0.3">
      <c r="B236" s="152" t="s">
        <v>660</v>
      </c>
      <c r="C236" s="145"/>
      <c r="D236" s="155"/>
      <c r="E236" s="582"/>
      <c r="F236" s="582"/>
      <c r="G236" s="582"/>
      <c r="H236" s="582"/>
      <c r="I236" s="582"/>
    </row>
    <row r="237" spans="1:10" ht="28.5" customHeight="1" x14ac:dyDescent="0.3">
      <c r="B237" s="150" t="s">
        <v>99</v>
      </c>
      <c r="C237" s="150"/>
      <c r="D237" s="150"/>
      <c r="E237" s="654"/>
      <c r="F237" s="654"/>
      <c r="G237" s="654"/>
      <c r="H237" s="654"/>
      <c r="I237" s="654"/>
    </row>
    <row r="238" spans="1:10" ht="16.2" thickBot="1" x14ac:dyDescent="0.35">
      <c r="B238" s="184"/>
      <c r="C238" s="184"/>
      <c r="D238" s="184"/>
      <c r="E238" s="184"/>
      <c r="F238" s="184"/>
      <c r="G238" s="184"/>
      <c r="H238" s="184"/>
      <c r="I238" s="184"/>
    </row>
    <row r="239" spans="1:10" ht="16.2" thickBot="1" x14ac:dyDescent="0.35">
      <c r="B239" s="422"/>
      <c r="C239" s="186" t="s">
        <v>778</v>
      </c>
      <c r="D239" s="184"/>
      <c r="E239" s="184"/>
      <c r="F239" s="184"/>
      <c r="G239" s="184"/>
      <c r="H239" s="184"/>
      <c r="I239" s="184"/>
    </row>
    <row r="240" spans="1:10" ht="6.75" customHeight="1" thickBot="1" x14ac:dyDescent="0.35">
      <c r="B240" s="184"/>
      <c r="C240" s="184"/>
      <c r="D240" s="184"/>
      <c r="E240" s="184"/>
      <c r="F240" s="184"/>
      <c r="G240" s="184"/>
      <c r="H240" s="184"/>
      <c r="I240" s="184"/>
    </row>
    <row r="241" spans="1:11" ht="16.8" thickBot="1" x14ac:dyDescent="0.4">
      <c r="B241" s="422"/>
      <c r="C241" s="186" t="s">
        <v>897</v>
      </c>
      <c r="D241" s="184"/>
      <c r="E241" s="184"/>
      <c r="F241"/>
      <c r="G241"/>
    </row>
    <row r="242" spans="1:11" ht="6.75" customHeight="1" x14ac:dyDescent="0.3">
      <c r="B242" s="184"/>
      <c r="C242" s="184"/>
      <c r="D242" s="184"/>
      <c r="E242" s="184"/>
      <c r="F242" s="184"/>
      <c r="G242" s="184"/>
      <c r="H242" s="184"/>
      <c r="I242" s="184"/>
    </row>
    <row r="243" spans="1:11" ht="15.75" customHeight="1" x14ac:dyDescent="0.3">
      <c r="B243" s="184"/>
      <c r="C243" s="284" t="s">
        <v>859</v>
      </c>
      <c r="D243" s="184"/>
      <c r="E243" s="184"/>
      <c r="F243" s="645"/>
      <c r="G243" s="645"/>
      <c r="H243" s="646"/>
      <c r="I243" s="184" t="s">
        <v>886</v>
      </c>
    </row>
    <row r="244" spans="1:11" ht="6.75" customHeight="1" x14ac:dyDescent="0.3">
      <c r="B244" s="184"/>
      <c r="C244" s="184"/>
      <c r="D244" s="184"/>
      <c r="E244" s="184"/>
      <c r="F244" s="184"/>
      <c r="G244" s="184"/>
      <c r="H244" s="184"/>
      <c r="I244" s="184"/>
    </row>
    <row r="245" spans="1:11" ht="63" customHeight="1" x14ac:dyDescent="0.3">
      <c r="B245" s="574" t="s">
        <v>685</v>
      </c>
      <c r="C245" s="574"/>
      <c r="D245" s="574"/>
      <c r="E245" s="574"/>
      <c r="F245" s="574"/>
      <c r="G245" s="574"/>
      <c r="H245" s="574"/>
      <c r="I245" s="574"/>
    </row>
    <row r="246" spans="1:11" ht="9" customHeight="1" x14ac:dyDescent="0.3"/>
    <row r="247" spans="1:11" x14ac:dyDescent="0.3">
      <c r="A247" s="183" t="s">
        <v>31</v>
      </c>
      <c r="B247" s="170" t="s">
        <v>100</v>
      </c>
      <c r="C247" s="170"/>
      <c r="D247" s="647"/>
      <c r="E247" s="647"/>
      <c r="F247" s="647"/>
      <c r="G247" s="647"/>
      <c r="H247" s="647"/>
      <c r="I247" s="647"/>
    </row>
    <row r="249" spans="1:11" x14ac:dyDescent="0.3">
      <c r="A249" s="183" t="s">
        <v>32</v>
      </c>
      <c r="B249" s="170" t="s">
        <v>776</v>
      </c>
      <c r="C249" s="285"/>
      <c r="D249" s="289"/>
      <c r="E249" s="170" t="s">
        <v>101</v>
      </c>
      <c r="F249" s="288"/>
      <c r="G249" s="170"/>
      <c r="H249" s="170" t="s">
        <v>102</v>
      </c>
    </row>
    <row r="250" spans="1:11" ht="7.5" customHeight="1" x14ac:dyDescent="0.3"/>
    <row r="251" spans="1:11" x14ac:dyDescent="0.3">
      <c r="A251" s="183" t="s">
        <v>82</v>
      </c>
      <c r="B251" s="170" t="s">
        <v>103</v>
      </c>
      <c r="C251" s="170"/>
      <c r="D251" s="170"/>
      <c r="E251" s="176"/>
      <c r="F251" s="150" t="s">
        <v>104</v>
      </c>
      <c r="G251" s="150"/>
      <c r="H251" s="176"/>
      <c r="I251" s="150" t="s">
        <v>105</v>
      </c>
    </row>
    <row r="252" spans="1:11" ht="7.5" customHeight="1" x14ac:dyDescent="0.3"/>
    <row r="253" spans="1:11" ht="16.2" thickBot="1" x14ac:dyDescent="0.35">
      <c r="A253" s="183" t="s">
        <v>88</v>
      </c>
      <c r="B253" s="170" t="s">
        <v>777</v>
      </c>
    </row>
    <row r="254" spans="1:11" ht="16.2" thickBot="1" x14ac:dyDescent="0.35">
      <c r="A254" s="170"/>
      <c r="B254" s="422"/>
      <c r="C254" s="170" t="s">
        <v>107</v>
      </c>
      <c r="D254" s="422"/>
      <c r="E254" s="170" t="s">
        <v>106</v>
      </c>
      <c r="F254" s="422"/>
      <c r="G254" s="170" t="s">
        <v>43</v>
      </c>
      <c r="H254" s="170"/>
      <c r="I254" s="359"/>
      <c r="J254" s="360"/>
      <c r="K254" s="360"/>
    </row>
    <row r="256" spans="1:11" x14ac:dyDescent="0.3">
      <c r="B256" s="170" t="s">
        <v>785</v>
      </c>
      <c r="D256" s="206"/>
      <c r="E256" s="148"/>
      <c r="F256" s="286"/>
      <c r="G256" s="286"/>
      <c r="H256" s="286"/>
    </row>
    <row r="257" spans="1:10" x14ac:dyDescent="0.3">
      <c r="B257" s="640"/>
      <c r="C257" s="640"/>
      <c r="D257" s="640"/>
      <c r="E257" s="640"/>
      <c r="F257" s="640"/>
      <c r="G257" s="640"/>
      <c r="H257" s="640"/>
      <c r="I257" s="640"/>
    </row>
    <row r="258" spans="1:10" x14ac:dyDescent="0.3">
      <c r="D258" s="206"/>
      <c r="E258" s="148"/>
      <c r="F258" s="286"/>
      <c r="G258" s="286"/>
      <c r="H258" s="286"/>
    </row>
    <row r="259" spans="1:10" x14ac:dyDescent="0.3">
      <c r="C259" s="187" t="s">
        <v>108</v>
      </c>
      <c r="F259" s="187" t="s">
        <v>109</v>
      </c>
      <c r="G259" s="187"/>
    </row>
    <row r="260" spans="1:10" x14ac:dyDescent="0.3">
      <c r="A260" s="170"/>
      <c r="B260" s="170" t="s">
        <v>110</v>
      </c>
      <c r="C260" s="188"/>
      <c r="D260" s="563" t="s">
        <v>111</v>
      </c>
      <c r="E260" s="563"/>
      <c r="F260" s="564"/>
      <c r="G260" s="565"/>
      <c r="H260" s="170" t="s">
        <v>112</v>
      </c>
      <c r="I260" s="287"/>
      <c r="J260" s="295"/>
    </row>
    <row r="261" spans="1:10" x14ac:dyDescent="0.3">
      <c r="A261" s="170"/>
      <c r="B261" s="170"/>
      <c r="C261" s="188"/>
      <c r="D261" s="563" t="s">
        <v>113</v>
      </c>
      <c r="E261" s="563"/>
      <c r="F261" s="564"/>
      <c r="G261" s="565"/>
      <c r="H261" s="170" t="s">
        <v>112</v>
      </c>
      <c r="I261" s="170"/>
    </row>
    <row r="262" spans="1:10" x14ac:dyDescent="0.3">
      <c r="A262" s="170"/>
      <c r="B262" s="170"/>
      <c r="C262" s="188"/>
      <c r="D262" s="563" t="s">
        <v>114</v>
      </c>
      <c r="E262" s="563"/>
      <c r="F262" s="564"/>
      <c r="G262" s="565"/>
      <c r="H262" s="170" t="s">
        <v>112</v>
      </c>
      <c r="I262" s="170"/>
    </row>
    <row r="263" spans="1:10" x14ac:dyDescent="0.3">
      <c r="A263" s="170"/>
      <c r="B263" s="170"/>
      <c r="C263" s="188"/>
      <c r="D263" s="563" t="s">
        <v>115</v>
      </c>
      <c r="E263" s="563"/>
      <c r="F263" s="564"/>
      <c r="G263" s="565"/>
      <c r="H263" s="170" t="s">
        <v>112</v>
      </c>
      <c r="I263" s="170"/>
    </row>
    <row r="264" spans="1:10" x14ac:dyDescent="0.3">
      <c r="A264" s="170"/>
      <c r="B264" s="170"/>
      <c r="C264" s="188"/>
      <c r="D264" s="563" t="s">
        <v>116</v>
      </c>
      <c r="E264" s="563"/>
      <c r="F264" s="564"/>
      <c r="G264" s="565"/>
      <c r="H264" s="170" t="s">
        <v>112</v>
      </c>
      <c r="I264" s="170"/>
    </row>
    <row r="265" spans="1:10" x14ac:dyDescent="0.3">
      <c r="A265" s="170"/>
      <c r="B265" s="170"/>
      <c r="C265" s="188"/>
      <c r="D265" s="563" t="s">
        <v>911</v>
      </c>
      <c r="E265" s="563"/>
      <c r="F265" s="564"/>
      <c r="G265" s="565"/>
      <c r="H265" s="170" t="s">
        <v>112</v>
      </c>
      <c r="I265" s="170"/>
    </row>
    <row r="266" spans="1:10" x14ac:dyDescent="0.3">
      <c r="B266" s="182" t="s">
        <v>117</v>
      </c>
      <c r="C266" s="188"/>
      <c r="D266" s="643"/>
      <c r="E266" s="643"/>
      <c r="F266" s="637"/>
      <c r="G266" s="638"/>
      <c r="H266" s="170" t="s">
        <v>112</v>
      </c>
    </row>
    <row r="267" spans="1:10" x14ac:dyDescent="0.3">
      <c r="C267" s="189">
        <f>SUM(C260:C265)</f>
        <v>0</v>
      </c>
      <c r="E267" s="189">
        <f>F49</f>
        <v>0</v>
      </c>
      <c r="F267" s="190" t="s">
        <v>118</v>
      </c>
      <c r="G267" s="190"/>
      <c r="H267" s="191"/>
      <c r="I267" s="191"/>
    </row>
    <row r="268" spans="1:10" x14ac:dyDescent="0.3">
      <c r="C268" s="437"/>
      <c r="E268" s="437"/>
      <c r="F268" s="190"/>
      <c r="G268" s="190"/>
      <c r="H268" s="191"/>
      <c r="I268" s="191"/>
    </row>
    <row r="269" spans="1:10" x14ac:dyDescent="0.3">
      <c r="A269" s="170"/>
      <c r="B269" s="291"/>
      <c r="C269" s="170" t="s">
        <v>860</v>
      </c>
      <c r="D269" s="170"/>
      <c r="E269" s="170"/>
      <c r="F269" s="170"/>
      <c r="G269" s="170"/>
      <c r="H269" s="170"/>
      <c r="I269" s="170"/>
    </row>
    <row r="270" spans="1:10" x14ac:dyDescent="0.3">
      <c r="C270" s="446" t="s">
        <v>861</v>
      </c>
    </row>
    <row r="271" spans="1:10" ht="15.75" customHeight="1" x14ac:dyDescent="0.3">
      <c r="B271" s="291"/>
      <c r="C271" s="700" t="s">
        <v>781</v>
      </c>
      <c r="D271" s="700"/>
      <c r="E271" s="700"/>
      <c r="F271" s="700"/>
      <c r="G271" s="700"/>
      <c r="H271" s="700"/>
      <c r="I271" s="700"/>
    </row>
    <row r="272" spans="1:10" ht="15.75" customHeight="1" x14ac:dyDescent="0.3">
      <c r="B272" s="291"/>
      <c r="C272" s="700" t="s">
        <v>780</v>
      </c>
      <c r="D272" s="700"/>
      <c r="E272" s="700"/>
      <c r="F272" s="700"/>
      <c r="G272" s="700"/>
      <c r="H272" s="700"/>
      <c r="I272" s="700"/>
    </row>
    <row r="273" spans="1:9" ht="15.75" customHeight="1" x14ac:dyDescent="0.3">
      <c r="B273" s="291"/>
      <c r="C273" s="700" t="s">
        <v>779</v>
      </c>
      <c r="D273" s="700"/>
      <c r="E273" s="700"/>
      <c r="F273" s="700"/>
      <c r="G273" s="700"/>
      <c r="H273" s="700"/>
      <c r="I273" s="700"/>
    </row>
    <row r="275" spans="1:9" x14ac:dyDescent="0.3">
      <c r="B275" s="291"/>
      <c r="C275" s="170" t="s">
        <v>862</v>
      </c>
    </row>
    <row r="276" spans="1:9" x14ac:dyDescent="0.3">
      <c r="B276" s="291"/>
      <c r="C276" s="170" t="s">
        <v>119</v>
      </c>
    </row>
    <row r="277" spans="1:9" ht="16.2" thickBot="1" x14ac:dyDescent="0.35">
      <c r="B277" s="438"/>
      <c r="C277" s="170" t="s">
        <v>782</v>
      </c>
    </row>
    <row r="278" spans="1:9" ht="16.2" thickBot="1" x14ac:dyDescent="0.35">
      <c r="C278" s="442"/>
      <c r="D278" s="151" t="s">
        <v>163</v>
      </c>
      <c r="E278" s="442"/>
      <c r="F278" s="151" t="s">
        <v>164</v>
      </c>
      <c r="G278" s="441"/>
      <c r="H278" s="441"/>
      <c r="I278" s="441"/>
    </row>
    <row r="279" spans="1:9" x14ac:dyDescent="0.3">
      <c r="C279" s="443" t="s">
        <v>783</v>
      </c>
      <c r="D279" s="640"/>
      <c r="E279" s="640"/>
      <c r="F279" s="640"/>
      <c r="G279" s="640"/>
      <c r="H279" s="640"/>
      <c r="I279" s="640"/>
    </row>
    <row r="280" spans="1:9" x14ac:dyDescent="0.3">
      <c r="B280" s="439"/>
      <c r="C280" s="170" t="s">
        <v>120</v>
      </c>
    </row>
    <row r="282" spans="1:9" x14ac:dyDescent="0.3">
      <c r="B282" s="291"/>
      <c r="C282" s="170" t="s">
        <v>121</v>
      </c>
    </row>
    <row r="284" spans="1:9" ht="60" customHeight="1" x14ac:dyDescent="0.3">
      <c r="A284" s="193" t="s">
        <v>89</v>
      </c>
      <c r="B284" s="574" t="s">
        <v>154</v>
      </c>
      <c r="C284" s="574"/>
      <c r="D284" s="574"/>
      <c r="E284" s="574"/>
      <c r="F284" s="574"/>
      <c r="G284" s="574"/>
      <c r="H284" s="574"/>
      <c r="I284" s="574"/>
    </row>
    <row r="285" spans="1:9" ht="16.2" thickBot="1" x14ac:dyDescent="0.35">
      <c r="B285" s="145" t="s">
        <v>122</v>
      </c>
      <c r="C285" s="143"/>
      <c r="D285" s="143"/>
      <c r="E285" s="143"/>
      <c r="F285" s="143"/>
      <c r="G285" s="143"/>
      <c r="H285" s="143"/>
      <c r="I285" s="143"/>
    </row>
    <row r="286" spans="1:9" ht="16.2" thickBot="1" x14ac:dyDescent="0.35">
      <c r="B286" s="424"/>
      <c r="C286" s="639" t="s">
        <v>734</v>
      </c>
      <c r="D286" s="639"/>
      <c r="E286" s="639"/>
      <c r="F286" s="639"/>
      <c r="G286" s="639"/>
      <c r="H286" s="639"/>
      <c r="I286" s="639"/>
    </row>
    <row r="287" spans="1:9" ht="16.2" thickBot="1" x14ac:dyDescent="0.35">
      <c r="B287" s="424"/>
      <c r="C287" s="639" t="s">
        <v>733</v>
      </c>
      <c r="D287" s="696"/>
      <c r="E287" s="696"/>
      <c r="F287" s="696"/>
      <c r="G287" s="696"/>
      <c r="H287" s="696"/>
      <c r="I287" s="696"/>
    </row>
    <row r="288" spans="1:9" ht="17.25" customHeight="1" thickBot="1" x14ac:dyDescent="0.35">
      <c r="B288" s="424"/>
      <c r="C288" s="592" t="s">
        <v>123</v>
      </c>
      <c r="D288" s="592"/>
      <c r="E288" s="592"/>
      <c r="F288" s="592"/>
      <c r="G288" s="592"/>
      <c r="H288" s="592"/>
      <c r="I288" s="592"/>
    </row>
    <row r="289" spans="1:10" ht="28.5" customHeight="1" thickBot="1" x14ac:dyDescent="0.35">
      <c r="B289" s="424"/>
      <c r="C289" s="592" t="s">
        <v>124</v>
      </c>
      <c r="D289" s="592"/>
      <c r="E289" s="592"/>
      <c r="F289" s="592"/>
      <c r="G289" s="592"/>
      <c r="H289" s="592"/>
      <c r="I289" s="592"/>
    </row>
    <row r="290" spans="1:10" ht="29.25" customHeight="1" thickBot="1" x14ac:dyDescent="0.3">
      <c r="B290" s="424"/>
      <c r="C290" s="592" t="s">
        <v>125</v>
      </c>
      <c r="D290" s="592"/>
      <c r="E290" s="592"/>
      <c r="F290" s="592"/>
      <c r="G290" s="592"/>
      <c r="H290" s="592"/>
      <c r="I290" s="592"/>
      <c r="J290" s="440"/>
    </row>
    <row r="291" spans="1:10" ht="62.25" customHeight="1" thickBot="1" x14ac:dyDescent="0.35">
      <c r="B291" s="424"/>
      <c r="C291" s="592" t="s">
        <v>375</v>
      </c>
      <c r="D291" s="592"/>
      <c r="E291" s="592"/>
      <c r="F291" s="592"/>
      <c r="G291" s="592"/>
      <c r="H291" s="592"/>
      <c r="I291" s="592"/>
    </row>
    <row r="292" spans="1:10" ht="17.25" customHeight="1" thickBot="1" x14ac:dyDescent="0.35">
      <c r="B292" s="424"/>
      <c r="C292" s="592" t="s">
        <v>126</v>
      </c>
      <c r="D292" s="592"/>
      <c r="E292" s="592"/>
      <c r="F292" s="592"/>
      <c r="G292" s="592"/>
      <c r="H292" s="592"/>
      <c r="I292" s="592"/>
    </row>
    <row r="293" spans="1:10" ht="35.25" customHeight="1" thickBot="1" x14ac:dyDescent="0.35">
      <c r="B293" s="424"/>
      <c r="C293" s="592" t="s">
        <v>127</v>
      </c>
      <c r="D293" s="592"/>
      <c r="E293" s="592"/>
      <c r="F293" s="592"/>
      <c r="G293" s="592"/>
      <c r="H293" s="592"/>
      <c r="I293" s="592"/>
    </row>
    <row r="294" spans="1:10" ht="30.75" customHeight="1" thickBot="1" x14ac:dyDescent="0.35">
      <c r="B294" s="424"/>
      <c r="C294" s="592" t="s">
        <v>128</v>
      </c>
      <c r="D294" s="592"/>
      <c r="E294" s="592"/>
      <c r="F294" s="592"/>
      <c r="G294" s="592"/>
      <c r="H294" s="592"/>
      <c r="I294" s="592"/>
    </row>
    <row r="295" spans="1:10" ht="22.5" customHeight="1" thickBot="1" x14ac:dyDescent="0.35">
      <c r="B295" s="424"/>
      <c r="C295" s="592" t="s">
        <v>742</v>
      </c>
      <c r="D295" s="641"/>
      <c r="E295" s="641"/>
      <c r="F295" s="641"/>
      <c r="G295" s="641"/>
      <c r="H295" s="641"/>
      <c r="I295" s="641"/>
    </row>
    <row r="296" spans="1:10" ht="7.5" customHeight="1" x14ac:dyDescent="0.3"/>
    <row r="297" spans="1:10" ht="46.5" customHeight="1" x14ac:dyDescent="0.3">
      <c r="A297" s="193" t="s">
        <v>129</v>
      </c>
      <c r="B297" s="574" t="s">
        <v>875</v>
      </c>
      <c r="C297" s="574"/>
      <c r="D297" s="574"/>
      <c r="E297" s="574"/>
      <c r="F297" s="574"/>
      <c r="G297" s="574"/>
      <c r="H297" s="574"/>
      <c r="I297" s="574"/>
    </row>
    <row r="298" spans="1:10" ht="7.5" customHeight="1" x14ac:dyDescent="0.3"/>
    <row r="299" spans="1:10" ht="18" customHeight="1" x14ac:dyDescent="0.3">
      <c r="A299" s="193" t="s">
        <v>130</v>
      </c>
      <c r="B299" s="574" t="s">
        <v>131</v>
      </c>
      <c r="C299" s="574"/>
      <c r="D299" s="574"/>
      <c r="E299" s="574"/>
      <c r="F299" s="642"/>
      <c r="G299" s="642"/>
      <c r="H299" s="278" t="s">
        <v>132</v>
      </c>
      <c r="I299" s="194"/>
    </row>
    <row r="300" spans="1:10" ht="6" customHeight="1" x14ac:dyDescent="0.3"/>
    <row r="301" spans="1:10" ht="30" customHeight="1" x14ac:dyDescent="0.3">
      <c r="A301" s="193" t="s">
        <v>133</v>
      </c>
      <c r="B301" s="574" t="s">
        <v>153</v>
      </c>
      <c r="C301" s="574"/>
      <c r="D301" s="574"/>
      <c r="E301" s="574"/>
      <c r="F301" s="574"/>
      <c r="G301" s="574"/>
      <c r="H301" s="574"/>
      <c r="I301" s="574"/>
    </row>
    <row r="302" spans="1:10" ht="22.5" customHeight="1" x14ac:dyDescent="0.3"/>
    <row r="303" spans="1:10" x14ac:dyDescent="0.3">
      <c r="A303" s="153" t="s">
        <v>209</v>
      </c>
      <c r="C303" s="153" t="s">
        <v>135</v>
      </c>
    </row>
    <row r="304" spans="1:10" ht="10.5" customHeight="1" x14ac:dyDescent="0.3"/>
    <row r="305" spans="1:10" x14ac:dyDescent="0.3">
      <c r="A305" s="177" t="s">
        <v>653</v>
      </c>
      <c r="B305" s="177" t="s">
        <v>136</v>
      </c>
    </row>
    <row r="306" spans="1:10" ht="7.5" customHeight="1" x14ac:dyDescent="0.3"/>
    <row r="307" spans="1:10" ht="78" customHeight="1" x14ac:dyDescent="0.3">
      <c r="B307" s="574" t="s">
        <v>675</v>
      </c>
      <c r="C307" s="574"/>
      <c r="D307" s="574"/>
      <c r="E307" s="574"/>
      <c r="F307" s="574"/>
      <c r="G307" s="574"/>
      <c r="H307" s="574"/>
      <c r="I307" s="574"/>
    </row>
    <row r="308" spans="1:10" ht="7.5" customHeight="1" x14ac:dyDescent="0.3"/>
    <row r="309" spans="1:10" ht="38.25" customHeight="1" x14ac:dyDescent="0.25">
      <c r="D309" s="195" t="s">
        <v>137</v>
      </c>
      <c r="E309" s="195" t="s">
        <v>138</v>
      </c>
      <c r="F309" s="628" t="s">
        <v>674</v>
      </c>
      <c r="G309" s="629"/>
      <c r="H309" s="629"/>
      <c r="I309" s="630"/>
      <c r="J309" s="351"/>
    </row>
    <row r="310" spans="1:10" ht="15.75" customHeight="1" x14ac:dyDescent="0.25">
      <c r="A310" s="577" t="s">
        <v>139</v>
      </c>
      <c r="B310" s="577"/>
      <c r="C310" s="577"/>
      <c r="D310" s="483"/>
      <c r="E310" s="270"/>
      <c r="F310" s="355"/>
      <c r="G310" s="350"/>
      <c r="H310" s="350"/>
      <c r="I310" s="354"/>
      <c r="J310" s="353"/>
    </row>
    <row r="311" spans="1:10" ht="15.75" customHeight="1" x14ac:dyDescent="0.25">
      <c r="A311" s="577" t="s">
        <v>140</v>
      </c>
      <c r="B311" s="577"/>
      <c r="C311" s="577"/>
      <c r="D311" s="483"/>
      <c r="E311" s="270"/>
      <c r="F311" s="355"/>
      <c r="G311" s="350"/>
      <c r="H311" s="350"/>
      <c r="I311" s="354"/>
      <c r="J311" s="353"/>
    </row>
    <row r="312" spans="1:10" ht="15.75" customHeight="1" x14ac:dyDescent="0.25">
      <c r="A312" s="577" t="s">
        <v>141</v>
      </c>
      <c r="B312" s="577"/>
      <c r="C312" s="577"/>
      <c r="D312" s="270"/>
      <c r="E312" s="270"/>
      <c r="F312" s="355"/>
      <c r="G312" s="350"/>
      <c r="H312" s="350"/>
      <c r="I312" s="354"/>
      <c r="J312" s="353"/>
    </row>
    <row r="313" spans="1:10" ht="15.75" customHeight="1" x14ac:dyDescent="0.25">
      <c r="A313" s="577" t="s">
        <v>142</v>
      </c>
      <c r="B313" s="577"/>
      <c r="C313" s="577"/>
      <c r="D313" s="483"/>
      <c r="E313" s="270"/>
      <c r="F313" s="355"/>
      <c r="G313" s="350"/>
      <c r="H313" s="350"/>
      <c r="I313" s="354"/>
      <c r="J313" s="353"/>
    </row>
    <row r="314" spans="1:10" ht="15.75" customHeight="1" x14ac:dyDescent="0.25">
      <c r="A314" s="608" t="s">
        <v>736</v>
      </c>
      <c r="B314" s="631"/>
      <c r="C314" s="632"/>
      <c r="D314" s="270"/>
      <c r="E314" s="270"/>
      <c r="F314" s="355"/>
      <c r="G314" s="350"/>
      <c r="H314" s="350"/>
      <c r="I314" s="354"/>
      <c r="J314" s="353"/>
    </row>
    <row r="315" spans="1:10" ht="15.75" customHeight="1" x14ac:dyDescent="0.25">
      <c r="A315" s="577" t="s">
        <v>143</v>
      </c>
      <c r="B315" s="577"/>
      <c r="C315" s="577"/>
      <c r="D315" s="483"/>
      <c r="E315" s="270"/>
      <c r="F315" s="355"/>
      <c r="G315" s="350"/>
      <c r="H315" s="350"/>
      <c r="I315" s="354"/>
      <c r="J315" s="353"/>
    </row>
    <row r="316" spans="1:10" ht="15.75" customHeight="1" x14ac:dyDescent="0.25">
      <c r="A316" s="577" t="s">
        <v>144</v>
      </c>
      <c r="B316" s="577"/>
      <c r="C316" s="577"/>
      <c r="D316" s="270"/>
      <c r="E316" s="270"/>
      <c r="F316" s="355"/>
      <c r="G316" s="350"/>
      <c r="H316" s="350"/>
      <c r="I316" s="354"/>
      <c r="J316" s="353"/>
    </row>
    <row r="317" spans="1:10" ht="15.75" customHeight="1" x14ac:dyDescent="0.25">
      <c r="A317" s="577" t="s">
        <v>145</v>
      </c>
      <c r="B317" s="577"/>
      <c r="C317" s="577"/>
      <c r="D317" s="483"/>
      <c r="E317" s="270"/>
      <c r="F317" s="355"/>
      <c r="G317" s="350"/>
      <c r="H317" s="350"/>
      <c r="I317" s="354"/>
      <c r="J317" s="353"/>
    </row>
    <row r="318" spans="1:10" ht="15.75" customHeight="1" x14ac:dyDescent="0.25">
      <c r="A318" s="577" t="s">
        <v>146</v>
      </c>
      <c r="B318" s="577"/>
      <c r="C318" s="577"/>
      <c r="D318" s="483"/>
      <c r="E318" s="270"/>
      <c r="F318" s="355"/>
      <c r="G318" s="350"/>
      <c r="H318" s="350"/>
      <c r="I318" s="354"/>
      <c r="J318" s="353"/>
    </row>
    <row r="319" spans="1:10" ht="15.75" customHeight="1" x14ac:dyDescent="0.25">
      <c r="A319" s="608" t="s">
        <v>737</v>
      </c>
      <c r="B319" s="631"/>
      <c r="C319" s="632"/>
      <c r="D319" s="270"/>
      <c r="E319" s="270"/>
      <c r="F319" s="355"/>
      <c r="G319" s="350"/>
      <c r="H319" s="350"/>
      <c r="I319" s="354"/>
      <c r="J319" s="353"/>
    </row>
    <row r="320" spans="1:10" ht="15.75" customHeight="1" thickBot="1" x14ac:dyDescent="0.3">
      <c r="A320" s="444"/>
      <c r="B320" s="445"/>
      <c r="C320" s="445"/>
      <c r="D320" s="435"/>
      <c r="E320" s="435"/>
      <c r="F320" s="286"/>
      <c r="G320" s="286"/>
      <c r="H320" s="286"/>
      <c r="I320" s="286"/>
      <c r="J320" s="353"/>
    </row>
    <row r="321" spans="1:10" ht="54" customHeight="1" thickBot="1" x14ac:dyDescent="0.3">
      <c r="A321" s="633" t="s">
        <v>915</v>
      </c>
      <c r="B321" s="634"/>
      <c r="C321" s="634"/>
      <c r="D321" s="634"/>
      <c r="E321" s="634"/>
      <c r="F321" s="634"/>
      <c r="G321" s="634"/>
      <c r="H321" s="634"/>
      <c r="I321" s="635"/>
      <c r="J321" s="353"/>
    </row>
    <row r="322" spans="1:10" ht="11.25" customHeight="1" x14ac:dyDescent="0.3"/>
    <row r="323" spans="1:10" x14ac:dyDescent="0.3">
      <c r="A323" s="177" t="s">
        <v>661</v>
      </c>
      <c r="B323" s="177" t="s">
        <v>147</v>
      </c>
    </row>
    <row r="325" spans="1:10" x14ac:dyDescent="0.3">
      <c r="A325" s="150"/>
      <c r="B325" s="174" t="s">
        <v>148</v>
      </c>
      <c r="C325" s="150"/>
      <c r="D325" s="150"/>
      <c r="E325" s="192"/>
      <c r="F325" s="150"/>
      <c r="G325" s="150"/>
      <c r="H325" s="166" t="s">
        <v>676</v>
      </c>
      <c r="I325" s="192"/>
    </row>
    <row r="326" spans="1:10" x14ac:dyDescent="0.3">
      <c r="F326" s="150"/>
      <c r="G326" s="150"/>
      <c r="H326" s="166" t="s">
        <v>677</v>
      </c>
      <c r="I326" s="192"/>
    </row>
    <row r="327" spans="1:10" ht="6" customHeight="1" x14ac:dyDescent="0.3"/>
    <row r="328" spans="1:10" x14ac:dyDescent="0.3">
      <c r="B328" s="174" t="s">
        <v>156</v>
      </c>
      <c r="C328" s="150"/>
      <c r="D328" s="150"/>
      <c r="E328" s="192"/>
      <c r="H328" s="166" t="s">
        <v>676</v>
      </c>
      <c r="I328" s="192"/>
    </row>
    <row r="329" spans="1:10" x14ac:dyDescent="0.3">
      <c r="H329" s="166" t="s">
        <v>677</v>
      </c>
      <c r="I329" s="192"/>
    </row>
    <row r="330" spans="1:10" ht="6.75" customHeight="1" x14ac:dyDescent="0.3"/>
    <row r="331" spans="1:10" x14ac:dyDescent="0.3">
      <c r="A331" s="177" t="s">
        <v>44</v>
      </c>
      <c r="B331" s="177" t="s">
        <v>157</v>
      </c>
    </row>
    <row r="332" spans="1:10" ht="5.25" customHeight="1" x14ac:dyDescent="0.3"/>
    <row r="333" spans="1:10" x14ac:dyDescent="0.3">
      <c r="B333" s="574" t="s">
        <v>73</v>
      </c>
      <c r="C333" s="574"/>
      <c r="D333" s="574"/>
      <c r="E333" s="574"/>
      <c r="F333" s="574"/>
      <c r="G333" s="574"/>
      <c r="H333" s="574"/>
      <c r="I333" s="574"/>
    </row>
    <row r="334" spans="1:10" ht="5.25" customHeight="1" x14ac:dyDescent="0.3"/>
    <row r="335" spans="1:10" x14ac:dyDescent="0.3">
      <c r="A335" s="150"/>
      <c r="B335" s="150" t="s">
        <v>158</v>
      </c>
      <c r="C335" s="575"/>
      <c r="D335" s="575"/>
      <c r="E335" s="575"/>
      <c r="F335" s="575"/>
      <c r="G335" s="575"/>
      <c r="H335" s="575"/>
      <c r="I335" s="575"/>
    </row>
    <row r="336" spans="1:10" x14ac:dyDescent="0.3">
      <c r="A336" s="150"/>
      <c r="B336" s="150" t="s">
        <v>159</v>
      </c>
      <c r="C336" s="575"/>
      <c r="D336" s="575"/>
      <c r="E336" s="575"/>
      <c r="F336" s="575"/>
      <c r="G336" s="575"/>
      <c r="H336" s="575"/>
      <c r="I336" s="575"/>
    </row>
    <row r="337" spans="1:9" x14ac:dyDescent="0.3">
      <c r="A337" s="150"/>
      <c r="B337" s="150" t="s">
        <v>160</v>
      </c>
      <c r="C337" s="575"/>
      <c r="D337" s="575"/>
      <c r="E337" s="575"/>
      <c r="F337" s="575"/>
      <c r="G337" s="575"/>
      <c r="H337" s="575"/>
      <c r="I337" s="575"/>
    </row>
    <row r="338" spans="1:9" x14ac:dyDescent="0.3">
      <c r="A338" s="150"/>
      <c r="B338" s="150" t="s">
        <v>161</v>
      </c>
      <c r="C338" s="575"/>
      <c r="D338" s="575"/>
      <c r="E338" s="575"/>
      <c r="F338" s="575"/>
      <c r="G338" s="575"/>
      <c r="H338" s="575"/>
      <c r="I338" s="575"/>
    </row>
    <row r="339" spans="1:9" ht="7.5" customHeight="1" x14ac:dyDescent="0.3"/>
    <row r="340" spans="1:9" ht="48.75" customHeight="1" x14ac:dyDescent="0.3">
      <c r="B340" s="574" t="s">
        <v>786</v>
      </c>
      <c r="C340" s="574"/>
      <c r="D340" s="574"/>
      <c r="E340" s="574"/>
      <c r="F340" s="574"/>
      <c r="G340" s="574"/>
      <c r="H340" s="574"/>
      <c r="I340" s="574"/>
    </row>
    <row r="341" spans="1:9" ht="61.5" customHeight="1" x14ac:dyDescent="0.3">
      <c r="B341" s="619"/>
      <c r="C341" s="619"/>
      <c r="D341" s="619"/>
      <c r="E341" s="619"/>
      <c r="F341" s="619"/>
      <c r="G341" s="619"/>
      <c r="H341" s="619"/>
      <c r="I341" s="619"/>
    </row>
    <row r="342" spans="1:9" ht="14.25" customHeight="1" x14ac:dyDescent="0.3"/>
    <row r="343" spans="1:9" x14ac:dyDescent="0.3">
      <c r="A343" s="177" t="s">
        <v>45</v>
      </c>
      <c r="B343" s="177" t="s">
        <v>162</v>
      </c>
    </row>
    <row r="344" spans="1:9" ht="6" customHeight="1" thickBot="1" x14ac:dyDescent="0.35"/>
    <row r="345" spans="1:9" ht="16.2" thickBot="1" x14ac:dyDescent="0.35">
      <c r="B345" s="422"/>
      <c r="C345" s="170" t="s">
        <v>163</v>
      </c>
      <c r="D345" s="422"/>
      <c r="E345" s="170" t="s">
        <v>164</v>
      </c>
    </row>
    <row r="346" spans="1:9" ht="4.5" customHeight="1" x14ac:dyDescent="0.3"/>
    <row r="347" spans="1:9" x14ac:dyDescent="0.3">
      <c r="A347" s="150"/>
      <c r="B347" s="150" t="s">
        <v>681</v>
      </c>
      <c r="C347" s="568"/>
      <c r="D347" s="568"/>
      <c r="E347" s="150"/>
      <c r="F347" s="150" t="s">
        <v>165</v>
      </c>
      <c r="G347" s="150"/>
      <c r="H347" s="620"/>
      <c r="I347" s="620"/>
    </row>
    <row r="348" spans="1:9" ht="6" customHeight="1" x14ac:dyDescent="0.3">
      <c r="A348" s="150"/>
      <c r="B348" s="150"/>
      <c r="C348" s="150"/>
      <c r="D348" s="150"/>
      <c r="E348" s="150"/>
      <c r="F348" s="150"/>
      <c r="G348" s="150"/>
      <c r="H348" s="150"/>
      <c r="I348" s="150"/>
    </row>
    <row r="349" spans="1:9" x14ac:dyDescent="0.3">
      <c r="B349" s="574" t="s">
        <v>682</v>
      </c>
      <c r="C349" s="574"/>
      <c r="D349" s="574"/>
      <c r="E349" s="574"/>
      <c r="F349" s="574"/>
      <c r="G349" s="574"/>
      <c r="H349" s="574"/>
      <c r="I349" s="574"/>
    </row>
    <row r="350" spans="1:9" ht="6.75" customHeight="1" x14ac:dyDescent="0.3"/>
    <row r="351" spans="1:9" x14ac:dyDescent="0.3">
      <c r="A351" s="177" t="s">
        <v>48</v>
      </c>
      <c r="B351" s="177" t="s">
        <v>166</v>
      </c>
    </row>
    <row r="352" spans="1:9" ht="6.75" customHeight="1" thickBot="1" x14ac:dyDescent="0.35"/>
    <row r="353" spans="1:9" ht="16.2" thickBot="1" x14ac:dyDescent="0.35">
      <c r="A353" s="150"/>
      <c r="B353" s="150" t="s">
        <v>167</v>
      </c>
      <c r="C353" s="150"/>
      <c r="D353" s="150"/>
      <c r="E353" s="150"/>
      <c r="F353" s="422"/>
      <c r="G353" s="206"/>
      <c r="H353" s="170" t="s">
        <v>163</v>
      </c>
      <c r="I353" s="302"/>
    </row>
    <row r="354" spans="1:9" ht="15.75" customHeight="1" thickBot="1" x14ac:dyDescent="0.35">
      <c r="F354" s="475"/>
      <c r="H354" s="170" t="s">
        <v>164</v>
      </c>
    </row>
    <row r="355" spans="1:9" ht="31.5" customHeight="1" x14ac:dyDescent="0.3">
      <c r="B355" s="574" t="s">
        <v>152</v>
      </c>
      <c r="C355" s="574"/>
      <c r="D355" s="574"/>
      <c r="E355" s="574"/>
      <c r="F355" s="574"/>
      <c r="G355" s="574"/>
      <c r="H355" s="574"/>
      <c r="I355" s="574"/>
    </row>
    <row r="356" spans="1:9" ht="55.5" customHeight="1" x14ac:dyDescent="0.3">
      <c r="B356" s="636"/>
      <c r="C356" s="636"/>
      <c r="D356" s="636"/>
      <c r="E356" s="636"/>
      <c r="F356" s="636"/>
      <c r="G356" s="636"/>
      <c r="H356" s="636"/>
      <c r="I356" s="636"/>
    </row>
    <row r="357" spans="1:9" ht="9.75" customHeight="1" x14ac:dyDescent="0.3">
      <c r="B357" s="292"/>
      <c r="C357" s="292"/>
      <c r="D357" s="292"/>
      <c r="E357" s="292"/>
      <c r="F357" s="292"/>
      <c r="G357" s="292"/>
      <c r="H357" s="292"/>
      <c r="I357" s="292"/>
    </row>
    <row r="358" spans="1:9" x14ac:dyDescent="0.3">
      <c r="A358" s="177" t="s">
        <v>49</v>
      </c>
      <c r="B358" s="177" t="s">
        <v>168</v>
      </c>
    </row>
    <row r="359" spans="1:9" ht="6" customHeight="1" x14ac:dyDescent="0.3"/>
    <row r="360" spans="1:9" x14ac:dyDescent="0.3">
      <c r="B360" s="574" t="s">
        <v>74</v>
      </c>
      <c r="C360" s="574"/>
      <c r="D360" s="574"/>
      <c r="E360" s="574"/>
      <c r="F360" s="574"/>
      <c r="G360" s="574"/>
      <c r="H360" s="574"/>
      <c r="I360" s="574"/>
    </row>
    <row r="361" spans="1:9" ht="6" customHeight="1" x14ac:dyDescent="0.3"/>
    <row r="362" spans="1:9" x14ac:dyDescent="0.3">
      <c r="A362" s="150"/>
      <c r="B362" s="150" t="s">
        <v>158</v>
      </c>
      <c r="C362" s="575"/>
      <c r="D362" s="575"/>
      <c r="E362" s="575"/>
      <c r="F362" s="575"/>
      <c r="G362" s="575"/>
      <c r="H362" s="575"/>
      <c r="I362" s="575"/>
    </row>
    <row r="363" spans="1:9" x14ac:dyDescent="0.3">
      <c r="A363" s="150"/>
      <c r="B363" s="150" t="s">
        <v>159</v>
      </c>
      <c r="C363" s="575"/>
      <c r="D363" s="575"/>
      <c r="E363" s="575"/>
      <c r="F363" s="575"/>
      <c r="G363" s="575"/>
      <c r="H363" s="575"/>
      <c r="I363" s="575"/>
    </row>
    <row r="364" spans="1:9" x14ac:dyDescent="0.3">
      <c r="A364" s="150"/>
      <c r="B364" s="150" t="s">
        <v>160</v>
      </c>
      <c r="C364" s="575"/>
      <c r="D364" s="575"/>
      <c r="E364" s="575"/>
      <c r="F364" s="575"/>
      <c r="G364" s="575"/>
      <c r="H364" s="575"/>
      <c r="I364" s="575"/>
    </row>
    <row r="365" spans="1:9" x14ac:dyDescent="0.3">
      <c r="A365" s="150"/>
      <c r="B365" s="150" t="s">
        <v>161</v>
      </c>
      <c r="C365" s="575"/>
      <c r="D365" s="575"/>
      <c r="E365" s="575"/>
      <c r="F365" s="575"/>
      <c r="G365" s="575"/>
      <c r="H365" s="575"/>
      <c r="I365" s="575"/>
    </row>
    <row r="366" spans="1:9" ht="11.25" customHeight="1" x14ac:dyDescent="0.3"/>
    <row r="367" spans="1:9" x14ac:dyDescent="0.3">
      <c r="A367" s="177" t="s">
        <v>50</v>
      </c>
      <c r="B367" s="177" t="s">
        <v>169</v>
      </c>
    </row>
    <row r="368" spans="1:9" ht="26.25" customHeight="1" x14ac:dyDescent="0.3">
      <c r="B368" s="627" t="s">
        <v>863</v>
      </c>
      <c r="C368" s="627"/>
      <c r="D368" s="627"/>
      <c r="E368" s="627"/>
      <c r="F368" s="627"/>
      <c r="G368" s="627"/>
      <c r="H368" s="627"/>
      <c r="I368" s="627"/>
    </row>
    <row r="369" spans="1:10" ht="7.5" customHeight="1" x14ac:dyDescent="0.3"/>
    <row r="370" spans="1:10" ht="16.2" thickBot="1" x14ac:dyDescent="0.35">
      <c r="B370" s="150" t="s">
        <v>170</v>
      </c>
      <c r="C370" s="150"/>
      <c r="D370" s="150"/>
      <c r="E370" s="150"/>
    </row>
    <row r="371" spans="1:10" ht="16.2" thickBot="1" x14ac:dyDescent="0.35">
      <c r="C371" s="422"/>
      <c r="D371" s="170" t="s">
        <v>787</v>
      </c>
      <c r="E371" s="192"/>
      <c r="F371" s="151" t="s">
        <v>171</v>
      </c>
      <c r="H371" s="476"/>
      <c r="I371" s="296"/>
    </row>
    <row r="372" spans="1:10" ht="16.2" thickBot="1" x14ac:dyDescent="0.35">
      <c r="B372" s="150" t="s">
        <v>678</v>
      </c>
      <c r="C372" s="150"/>
      <c r="D372" s="150"/>
      <c r="E372" s="150"/>
      <c r="H372" s="435"/>
      <c r="I372" s="293"/>
    </row>
    <row r="373" spans="1:10" ht="16.2" thickBot="1" x14ac:dyDescent="0.35">
      <c r="C373" s="422"/>
      <c r="D373" s="170" t="s">
        <v>787</v>
      </c>
      <c r="E373" s="192"/>
      <c r="F373" s="151" t="s">
        <v>171</v>
      </c>
      <c r="H373" s="476"/>
      <c r="I373" s="296"/>
    </row>
    <row r="374" spans="1:10" ht="6.75" customHeight="1" x14ac:dyDescent="0.3">
      <c r="C374" s="206"/>
      <c r="D374" s="148"/>
      <c r="E374" s="293"/>
      <c r="F374" s="143"/>
      <c r="G374" s="143"/>
      <c r="H374" s="435"/>
      <c r="I374" s="296"/>
    </row>
    <row r="375" spans="1:10" ht="16.2" thickBot="1" x14ac:dyDescent="0.35">
      <c r="B375" s="150" t="s">
        <v>172</v>
      </c>
      <c r="C375" s="150"/>
      <c r="D375" s="150"/>
      <c r="E375" s="150"/>
      <c r="H375" s="435"/>
      <c r="I375" s="293"/>
    </row>
    <row r="376" spans="1:10" ht="16.2" thickBot="1" x14ac:dyDescent="0.35">
      <c r="C376" s="422"/>
      <c r="D376" s="170" t="s">
        <v>787</v>
      </c>
      <c r="E376" s="192"/>
      <c r="F376" s="151" t="s">
        <v>171</v>
      </c>
      <c r="H376" s="476"/>
      <c r="I376" s="296"/>
    </row>
    <row r="377" spans="1:10" ht="16.2" thickBot="1" x14ac:dyDescent="0.35">
      <c r="B377" s="150" t="s">
        <v>898</v>
      </c>
      <c r="C377" s="150"/>
      <c r="D377" s="150"/>
      <c r="E377" s="150"/>
      <c r="F377" s="431"/>
      <c r="G377" s="353"/>
      <c r="H377" s="477"/>
      <c r="I377" s="296"/>
    </row>
    <row r="378" spans="1:10" ht="16.2" thickBot="1" x14ac:dyDescent="0.35">
      <c r="C378" s="422"/>
      <c r="D378" s="170" t="s">
        <v>787</v>
      </c>
      <c r="E378" s="192"/>
      <c r="F378" s="151" t="s">
        <v>171</v>
      </c>
      <c r="H378" s="476"/>
      <c r="I378" s="296"/>
    </row>
    <row r="379" spans="1:10" ht="16.2" thickBot="1" x14ac:dyDescent="0.35">
      <c r="B379" s="150" t="s">
        <v>173</v>
      </c>
      <c r="H379" s="435"/>
      <c r="I379" s="293"/>
    </row>
    <row r="380" spans="1:10" ht="16.2" thickBot="1" x14ac:dyDescent="0.35">
      <c r="C380" s="422"/>
      <c r="D380" s="170" t="s">
        <v>787</v>
      </c>
      <c r="E380" s="486"/>
      <c r="F380" s="151" t="s">
        <v>171</v>
      </c>
      <c r="H380" s="476"/>
      <c r="I380" s="296"/>
    </row>
    <row r="381" spans="1:10" ht="7.5" customHeight="1" x14ac:dyDescent="0.3"/>
    <row r="382" spans="1:10" ht="45.75" customHeight="1" thickBot="1" x14ac:dyDescent="0.4">
      <c r="B382" s="622" t="s">
        <v>899</v>
      </c>
      <c r="C382" s="623"/>
      <c r="D382" s="623"/>
      <c r="E382" s="623"/>
      <c r="F382" s="623"/>
      <c r="G382" s="623"/>
      <c r="H382" s="623"/>
      <c r="I382" s="623"/>
      <c r="J382" s="349"/>
    </row>
    <row r="383" spans="1:10" ht="33" customHeight="1" thickBot="1" x14ac:dyDescent="0.35">
      <c r="B383" s="624" t="s">
        <v>916</v>
      </c>
      <c r="C383" s="625"/>
      <c r="D383" s="625"/>
      <c r="E383" s="625"/>
      <c r="F383" s="625"/>
      <c r="G383" s="625"/>
      <c r="H383" s="625"/>
      <c r="I383" s="626"/>
    </row>
    <row r="384" spans="1:10" x14ac:dyDescent="0.3">
      <c r="A384" s="177" t="s">
        <v>51</v>
      </c>
      <c r="B384" s="177" t="s">
        <v>174</v>
      </c>
    </row>
    <row r="385" spans="1:9" ht="4.5" customHeight="1" x14ac:dyDescent="0.3"/>
    <row r="386" spans="1:9" x14ac:dyDescent="0.3">
      <c r="B386" s="574" t="s">
        <v>175</v>
      </c>
      <c r="C386" s="574"/>
      <c r="D386" s="574"/>
      <c r="E386" s="574"/>
      <c r="F386" s="574"/>
      <c r="G386" s="574"/>
      <c r="H386" s="574"/>
      <c r="I386" s="574"/>
    </row>
    <row r="387" spans="1:9" ht="65.25" customHeight="1" x14ac:dyDescent="0.3">
      <c r="B387" s="704"/>
      <c r="C387" s="705"/>
      <c r="D387" s="705"/>
      <c r="E387" s="705"/>
      <c r="F387" s="705"/>
      <c r="G387" s="705"/>
      <c r="H387" s="705"/>
      <c r="I387" s="706"/>
    </row>
    <row r="388" spans="1:9" ht="17.25" customHeight="1" x14ac:dyDescent="0.3"/>
    <row r="389" spans="1:9" x14ac:dyDescent="0.3">
      <c r="A389" s="177" t="s">
        <v>52</v>
      </c>
      <c r="B389" s="177" t="s">
        <v>176</v>
      </c>
    </row>
    <row r="390" spans="1:9" ht="5.25" customHeight="1" thickBot="1" x14ac:dyDescent="0.35"/>
    <row r="391" spans="1:9" ht="16.2" thickBot="1" x14ac:dyDescent="0.35">
      <c r="B391" s="196" t="s">
        <v>177</v>
      </c>
      <c r="C391" s="194"/>
      <c r="D391" s="194"/>
      <c r="E391" s="422"/>
      <c r="F391" s="170" t="s">
        <v>787</v>
      </c>
      <c r="G391" s="170"/>
      <c r="H391" s="447"/>
      <c r="I391" s="170"/>
    </row>
    <row r="393" spans="1:9" x14ac:dyDescent="0.3">
      <c r="B393" s="151" t="s">
        <v>178</v>
      </c>
    </row>
    <row r="394" spans="1:9" ht="12" customHeight="1" x14ac:dyDescent="0.3"/>
    <row r="395" spans="1:9" x14ac:dyDescent="0.3">
      <c r="A395" s="150"/>
      <c r="B395" s="297" t="s">
        <v>179</v>
      </c>
      <c r="C395" s="297"/>
      <c r="D395" s="297"/>
      <c r="E395" s="145"/>
      <c r="F395" s="145"/>
      <c r="G395" s="145"/>
      <c r="H395" s="145"/>
      <c r="I395" s="145"/>
    </row>
    <row r="396" spans="1:9" ht="5.25" customHeight="1" x14ac:dyDescent="0.3">
      <c r="B396" s="143"/>
      <c r="C396" s="143"/>
      <c r="D396" s="143"/>
      <c r="E396" s="143"/>
      <c r="F396" s="143"/>
      <c r="G396" s="143"/>
      <c r="H396" s="143"/>
      <c r="I396" s="143"/>
    </row>
    <row r="397" spans="1:9" x14ac:dyDescent="0.3">
      <c r="A397" s="150"/>
      <c r="B397" s="297" t="s">
        <v>180</v>
      </c>
      <c r="C397" s="297"/>
      <c r="D397" s="297"/>
      <c r="E397" s="297"/>
      <c r="F397" s="145"/>
      <c r="G397" s="145"/>
      <c r="H397" s="145"/>
      <c r="I397" s="145"/>
    </row>
    <row r="398" spans="1:9" ht="6.9" customHeight="1" x14ac:dyDescent="0.3">
      <c r="B398" s="143"/>
      <c r="C398" s="143"/>
      <c r="D398" s="143"/>
      <c r="E398" s="143"/>
      <c r="F398" s="143"/>
      <c r="G398" s="143"/>
      <c r="H398" s="143"/>
      <c r="I398" s="143"/>
    </row>
    <row r="399" spans="1:9" x14ac:dyDescent="0.3">
      <c r="B399" s="297" t="s">
        <v>181</v>
      </c>
      <c r="C399" s="297"/>
      <c r="D399" s="297"/>
      <c r="E399" s="297"/>
      <c r="F399" s="143"/>
      <c r="G399" s="143"/>
      <c r="H399" s="143"/>
      <c r="I399" s="143"/>
    </row>
    <row r="400" spans="1:9" ht="6.9" customHeight="1" x14ac:dyDescent="0.3">
      <c r="B400" s="143"/>
      <c r="C400" s="143"/>
      <c r="D400" s="143"/>
      <c r="E400" s="143"/>
      <c r="F400" s="143"/>
      <c r="G400" s="143"/>
      <c r="H400" s="143"/>
      <c r="I400" s="143"/>
    </row>
    <row r="401" spans="1:9" x14ac:dyDescent="0.3">
      <c r="B401" s="297" t="s">
        <v>182</v>
      </c>
      <c r="C401" s="297"/>
      <c r="D401" s="297"/>
      <c r="E401" s="297"/>
      <c r="F401" s="297"/>
      <c r="G401" s="297"/>
      <c r="H401" s="297"/>
      <c r="I401" s="297"/>
    </row>
    <row r="403" spans="1:9" ht="15.75" customHeight="1" x14ac:dyDescent="0.3"/>
    <row r="404" spans="1:9" x14ac:dyDescent="0.3">
      <c r="B404" s="150" t="s">
        <v>756</v>
      </c>
      <c r="E404" s="206"/>
      <c r="F404" s="618"/>
      <c r="G404" s="621"/>
      <c r="H404" s="621"/>
      <c r="I404" s="621"/>
    </row>
    <row r="405" spans="1:9" ht="16.2" thickBot="1" x14ac:dyDescent="0.35"/>
    <row r="406" spans="1:9" ht="16.2" thickBot="1" x14ac:dyDescent="0.35">
      <c r="C406" s="422"/>
      <c r="D406" s="170" t="s">
        <v>183</v>
      </c>
      <c r="E406" s="422"/>
      <c r="F406" s="170" t="s">
        <v>184</v>
      </c>
      <c r="G406" s="170"/>
    </row>
    <row r="408" spans="1:9" ht="48.75" customHeight="1" x14ac:dyDescent="0.3">
      <c r="B408" s="574" t="s">
        <v>151</v>
      </c>
      <c r="C408" s="574"/>
      <c r="D408" s="574"/>
      <c r="E408" s="574"/>
      <c r="F408" s="574"/>
      <c r="G408" s="574"/>
      <c r="H408" s="574"/>
      <c r="I408" s="574"/>
    </row>
    <row r="409" spans="1:9" ht="13.5" customHeight="1" x14ac:dyDescent="0.3">
      <c r="B409" s="448"/>
      <c r="C409" s="448"/>
      <c r="D409" s="448"/>
      <c r="E409" s="448"/>
      <c r="F409" s="448"/>
      <c r="G409" s="448"/>
      <c r="H409" s="448"/>
      <c r="I409" s="448"/>
    </row>
    <row r="410" spans="1:9" x14ac:dyDescent="0.3">
      <c r="A410" s="177" t="s">
        <v>53</v>
      </c>
      <c r="B410" s="177" t="s">
        <v>185</v>
      </c>
      <c r="E410" s="151" t="s">
        <v>186</v>
      </c>
    </row>
    <row r="412" spans="1:9" x14ac:dyDescent="0.3">
      <c r="B412" s="197" t="s">
        <v>187</v>
      </c>
      <c r="C412" s="197" t="s">
        <v>188</v>
      </c>
      <c r="D412" s="197" t="s">
        <v>189</v>
      </c>
      <c r="E412" s="198" t="s">
        <v>190</v>
      </c>
    </row>
    <row r="413" spans="1:9" x14ac:dyDescent="0.3">
      <c r="B413" s="188"/>
      <c r="C413" s="188"/>
      <c r="D413" s="188"/>
      <c r="E413" s="170" t="s">
        <v>191</v>
      </c>
    </row>
    <row r="414" spans="1:9" x14ac:dyDescent="0.3">
      <c r="B414" s="188"/>
      <c r="C414" s="188"/>
      <c r="D414" s="188"/>
      <c r="E414" s="170" t="s">
        <v>192</v>
      </c>
    </row>
    <row r="415" spans="1:9" x14ac:dyDescent="0.3">
      <c r="B415" s="199"/>
      <c r="C415" s="199"/>
      <c r="D415" s="199"/>
      <c r="E415" s="170"/>
    </row>
    <row r="416" spans="1:9" x14ac:dyDescent="0.3">
      <c r="B416" s="188"/>
      <c r="C416" s="188"/>
      <c r="D416" s="188"/>
      <c r="E416" s="198" t="s">
        <v>193</v>
      </c>
    </row>
    <row r="417" spans="2:5" x14ac:dyDescent="0.3">
      <c r="B417" s="188"/>
      <c r="C417" s="188"/>
      <c r="D417" s="188"/>
      <c r="E417" s="170" t="s">
        <v>144</v>
      </c>
    </row>
    <row r="418" spans="2:5" x14ac:dyDescent="0.3">
      <c r="B418" s="188"/>
      <c r="C418" s="188"/>
      <c r="D418" s="188"/>
      <c r="E418" s="170" t="s">
        <v>194</v>
      </c>
    </row>
    <row r="419" spans="2:5" x14ac:dyDescent="0.3">
      <c r="B419" s="188"/>
      <c r="C419" s="188"/>
      <c r="D419" s="188"/>
      <c r="E419" s="170" t="s">
        <v>195</v>
      </c>
    </row>
    <row r="420" spans="2:5" x14ac:dyDescent="0.3">
      <c r="B420" s="188"/>
      <c r="C420" s="188"/>
      <c r="D420" s="188"/>
      <c r="E420" s="170" t="s">
        <v>737</v>
      </c>
    </row>
    <row r="421" spans="2:5" x14ac:dyDescent="0.3">
      <c r="B421" s="188"/>
      <c r="C421" s="188"/>
      <c r="D421" s="188"/>
      <c r="E421" s="170" t="s">
        <v>738</v>
      </c>
    </row>
    <row r="422" spans="2:5" x14ac:dyDescent="0.3">
      <c r="B422" s="188"/>
      <c r="C422" s="188"/>
      <c r="D422" s="188"/>
      <c r="E422" s="170" t="s">
        <v>196</v>
      </c>
    </row>
    <row r="423" spans="2:5" x14ac:dyDescent="0.3">
      <c r="B423" s="188"/>
      <c r="C423" s="188"/>
      <c r="D423" s="188"/>
      <c r="E423" s="170" t="s">
        <v>197</v>
      </c>
    </row>
    <row r="424" spans="2:5" x14ac:dyDescent="0.3">
      <c r="B424" s="199"/>
      <c r="C424" s="199"/>
      <c r="D424" s="199"/>
    </row>
    <row r="425" spans="2:5" x14ac:dyDescent="0.3">
      <c r="B425" s="188"/>
      <c r="C425" s="188"/>
      <c r="D425" s="188"/>
      <c r="E425" s="198" t="s">
        <v>198</v>
      </c>
    </row>
    <row r="426" spans="2:5" x14ac:dyDescent="0.3">
      <c r="B426" s="188"/>
      <c r="C426" s="188"/>
      <c r="D426" s="188"/>
      <c r="E426" s="170" t="s">
        <v>199</v>
      </c>
    </row>
    <row r="427" spans="2:5" x14ac:dyDescent="0.3">
      <c r="B427" s="188"/>
      <c r="C427" s="188"/>
      <c r="D427" s="188"/>
      <c r="E427" s="170" t="s">
        <v>200</v>
      </c>
    </row>
    <row r="428" spans="2:5" x14ac:dyDescent="0.3">
      <c r="B428" s="188"/>
      <c r="C428" s="188"/>
      <c r="D428" s="188"/>
      <c r="E428" s="170" t="s">
        <v>201</v>
      </c>
    </row>
    <row r="429" spans="2:5" x14ac:dyDescent="0.3">
      <c r="B429" s="199"/>
      <c r="C429" s="199"/>
      <c r="D429" s="199"/>
    </row>
    <row r="430" spans="2:5" x14ac:dyDescent="0.3">
      <c r="B430" s="188"/>
      <c r="C430" s="188"/>
      <c r="D430" s="188"/>
      <c r="E430" s="198" t="s">
        <v>202</v>
      </c>
    </row>
    <row r="431" spans="2:5" x14ac:dyDescent="0.3">
      <c r="B431" s="188"/>
      <c r="C431" s="188"/>
      <c r="D431" s="188"/>
      <c r="E431" s="170" t="s">
        <v>199</v>
      </c>
    </row>
    <row r="432" spans="2:5" x14ac:dyDescent="0.3">
      <c r="B432" s="188"/>
      <c r="C432" s="188"/>
      <c r="D432" s="188"/>
      <c r="E432" s="170" t="s">
        <v>200</v>
      </c>
    </row>
    <row r="433" spans="2:9" x14ac:dyDescent="0.3">
      <c r="B433" s="188"/>
      <c r="C433" s="188"/>
      <c r="D433" s="188"/>
      <c r="E433" s="170" t="s">
        <v>201</v>
      </c>
    </row>
    <row r="434" spans="2:9" x14ac:dyDescent="0.3">
      <c r="B434" s="199"/>
      <c r="C434" s="199"/>
      <c r="D434" s="199"/>
    </row>
    <row r="435" spans="2:9" x14ac:dyDescent="0.3">
      <c r="B435" s="188"/>
      <c r="C435" s="188"/>
      <c r="D435" s="188"/>
      <c r="E435" s="198" t="s">
        <v>203</v>
      </c>
    </row>
    <row r="436" spans="2:9" x14ac:dyDescent="0.3">
      <c r="B436" s="188"/>
      <c r="C436" s="188"/>
      <c r="D436" s="188"/>
      <c r="E436" s="170" t="s">
        <v>204</v>
      </c>
      <c r="H436" s="618"/>
      <c r="I436" s="618"/>
    </row>
    <row r="437" spans="2:9" x14ac:dyDescent="0.3">
      <c r="B437" s="188"/>
      <c r="C437" s="188"/>
      <c r="D437" s="188"/>
      <c r="E437" s="200" t="s">
        <v>205</v>
      </c>
    </row>
    <row r="438" spans="2:9" x14ac:dyDescent="0.3">
      <c r="B438" s="188"/>
      <c r="C438" s="188"/>
      <c r="D438" s="188"/>
      <c r="E438" s="170" t="s">
        <v>206</v>
      </c>
    </row>
    <row r="439" spans="2:9" x14ac:dyDescent="0.3">
      <c r="B439" s="199"/>
      <c r="C439" s="199"/>
      <c r="D439" s="199"/>
    </row>
    <row r="440" spans="2:9" x14ac:dyDescent="0.3">
      <c r="B440" s="188"/>
      <c r="C440" s="188"/>
      <c r="D440" s="188"/>
      <c r="E440" s="198" t="s">
        <v>203</v>
      </c>
    </row>
    <row r="441" spans="2:9" x14ac:dyDescent="0.3">
      <c r="B441" s="188"/>
      <c r="C441" s="188"/>
      <c r="D441" s="188"/>
      <c r="E441" s="170" t="s">
        <v>204</v>
      </c>
      <c r="H441" s="618"/>
      <c r="I441" s="618"/>
    </row>
    <row r="442" spans="2:9" x14ac:dyDescent="0.3">
      <c r="B442" s="188"/>
      <c r="C442" s="188"/>
      <c r="D442" s="188"/>
      <c r="E442" s="200" t="s">
        <v>205</v>
      </c>
    </row>
    <row r="443" spans="2:9" x14ac:dyDescent="0.3">
      <c r="B443" s="188"/>
      <c r="C443" s="188"/>
      <c r="D443" s="188"/>
      <c r="E443" s="170" t="s">
        <v>206</v>
      </c>
    </row>
    <row r="444" spans="2:9" x14ac:dyDescent="0.3">
      <c r="B444" s="199"/>
      <c r="C444" s="199"/>
      <c r="D444" s="199"/>
    </row>
    <row r="445" spans="2:9" x14ac:dyDescent="0.3">
      <c r="B445" s="188"/>
      <c r="C445" s="188"/>
      <c r="D445" s="188"/>
      <c r="E445" s="200" t="s">
        <v>757</v>
      </c>
    </row>
    <row r="446" spans="2:9" x14ac:dyDescent="0.3">
      <c r="B446" s="188"/>
      <c r="C446" s="188"/>
      <c r="D446" s="188"/>
      <c r="E446" s="170" t="s">
        <v>207</v>
      </c>
    </row>
    <row r="447" spans="2:9" x14ac:dyDescent="0.3">
      <c r="B447" s="188"/>
      <c r="C447" s="188"/>
      <c r="D447" s="188"/>
      <c r="E447" s="170" t="s">
        <v>208</v>
      </c>
    </row>
    <row r="448" spans="2:9" x14ac:dyDescent="0.3">
      <c r="B448" s="188"/>
      <c r="C448" s="188"/>
      <c r="D448" s="188"/>
      <c r="E448" s="170" t="s">
        <v>876</v>
      </c>
    </row>
    <row r="449" spans="1:9" x14ac:dyDescent="0.3">
      <c r="B449" s="299" t="s">
        <v>739</v>
      </c>
      <c r="C449" s="298"/>
      <c r="D449" s="298"/>
    </row>
    <row r="450" spans="1:9" x14ac:dyDescent="0.3">
      <c r="B450" s="707"/>
      <c r="C450" s="708"/>
      <c r="D450" s="708"/>
      <c r="E450" s="708"/>
      <c r="F450" s="708"/>
      <c r="G450" s="708"/>
      <c r="H450" s="708"/>
      <c r="I450" s="709"/>
    </row>
    <row r="451" spans="1:9" x14ac:dyDescent="0.3">
      <c r="B451" s="710"/>
      <c r="C451" s="711"/>
      <c r="D451" s="711"/>
      <c r="E451" s="711"/>
      <c r="F451" s="711"/>
      <c r="G451" s="711"/>
      <c r="H451" s="711"/>
      <c r="I451" s="712"/>
    </row>
    <row r="452" spans="1:9" hidden="1" x14ac:dyDescent="0.3">
      <c r="B452" s="710"/>
      <c r="C452" s="711"/>
      <c r="D452" s="711"/>
      <c r="E452" s="711"/>
      <c r="F452" s="711"/>
      <c r="G452" s="711"/>
      <c r="H452" s="711"/>
      <c r="I452" s="712"/>
    </row>
    <row r="453" spans="1:9" ht="0.75" customHeight="1" thickBot="1" x14ac:dyDescent="0.35">
      <c r="B453" s="710"/>
      <c r="C453" s="711"/>
      <c r="D453" s="711"/>
      <c r="E453" s="711"/>
      <c r="F453" s="711"/>
      <c r="G453" s="711"/>
      <c r="H453" s="711"/>
      <c r="I453" s="712"/>
    </row>
    <row r="454" spans="1:9" ht="54" customHeight="1" thickBot="1" x14ac:dyDescent="0.35">
      <c r="B454" s="713" t="s">
        <v>915</v>
      </c>
      <c r="C454" s="714"/>
      <c r="D454" s="714"/>
      <c r="E454" s="714"/>
      <c r="F454" s="714"/>
      <c r="G454" s="714"/>
      <c r="H454" s="714"/>
      <c r="I454" s="715"/>
    </row>
    <row r="455" spans="1:9" ht="12" customHeight="1" x14ac:dyDescent="0.3"/>
    <row r="456" spans="1:9" ht="18" customHeight="1" x14ac:dyDescent="0.3">
      <c r="A456" s="153" t="s">
        <v>216</v>
      </c>
      <c r="C456" s="153" t="s">
        <v>210</v>
      </c>
    </row>
    <row r="458" spans="1:9" ht="32.25" customHeight="1" x14ac:dyDescent="0.3">
      <c r="B458" s="574" t="s">
        <v>75</v>
      </c>
      <c r="C458" s="574"/>
      <c r="D458" s="574"/>
      <c r="E458" s="574"/>
      <c r="F458" s="574"/>
      <c r="G458" s="574"/>
      <c r="H458" s="574"/>
      <c r="I458" s="574"/>
    </row>
    <row r="459" spans="1:9" ht="20.25" customHeight="1" thickBot="1" x14ac:dyDescent="0.35">
      <c r="I459" s="187" t="s">
        <v>211</v>
      </c>
    </row>
    <row r="460" spans="1:9" ht="16.2" thickBot="1" x14ac:dyDescent="0.35">
      <c r="B460" s="422"/>
      <c r="C460" s="599" t="s">
        <v>212</v>
      </c>
      <c r="D460" s="600"/>
      <c r="E460" s="600"/>
      <c r="F460" s="600"/>
      <c r="G460" s="600"/>
      <c r="H460" s="600"/>
      <c r="I460" s="485"/>
    </row>
    <row r="461" spans="1:9" ht="33.75" customHeight="1" thickBot="1" x14ac:dyDescent="0.35">
      <c r="B461" s="422"/>
      <c r="C461" s="599" t="s">
        <v>213</v>
      </c>
      <c r="D461" s="600"/>
      <c r="E461" s="600"/>
      <c r="F461" s="600"/>
      <c r="G461" s="600"/>
      <c r="H461" s="600"/>
      <c r="I461" s="271"/>
    </row>
    <row r="462" spans="1:9" ht="16.2" thickBot="1" x14ac:dyDescent="0.35">
      <c r="A462" s="170"/>
      <c r="B462" s="425"/>
      <c r="C462" s="567" t="s">
        <v>214</v>
      </c>
      <c r="D462" s="601"/>
      <c r="E462" s="601"/>
      <c r="F462" s="601"/>
      <c r="G462" s="601"/>
      <c r="H462" s="601"/>
      <c r="I462" s="272"/>
    </row>
    <row r="463" spans="1:9" ht="15.75" customHeight="1" thickBot="1" x14ac:dyDescent="0.35">
      <c r="B463" s="425"/>
      <c r="C463" s="566" t="s">
        <v>215</v>
      </c>
      <c r="D463" s="566"/>
      <c r="E463" s="566"/>
      <c r="F463" s="566"/>
      <c r="G463" s="566"/>
      <c r="H463" s="566"/>
      <c r="I463" s="567"/>
    </row>
    <row r="464" spans="1:9" ht="16.2" thickBot="1" x14ac:dyDescent="0.35">
      <c r="B464" s="425"/>
      <c r="C464" s="566" t="s">
        <v>797</v>
      </c>
      <c r="D464" s="566"/>
      <c r="E464" s="566"/>
      <c r="F464" s="566"/>
      <c r="G464" s="566"/>
      <c r="H464" s="566"/>
      <c r="I464" s="567"/>
    </row>
    <row r="466" spans="1:10" x14ac:dyDescent="0.3">
      <c r="A466" s="153" t="s">
        <v>218</v>
      </c>
      <c r="C466" s="153" t="s">
        <v>217</v>
      </c>
    </row>
    <row r="467" spans="1:10" ht="8.25" customHeight="1" x14ac:dyDescent="0.3"/>
    <row r="468" spans="1:10" ht="32.25" customHeight="1" x14ac:dyDescent="0.3">
      <c r="B468" s="574" t="s">
        <v>150</v>
      </c>
      <c r="C468" s="574"/>
      <c r="D468" s="574"/>
      <c r="E468" s="574"/>
      <c r="F468" s="574"/>
      <c r="G468" s="574"/>
      <c r="H468" s="574"/>
      <c r="I468" s="574"/>
    </row>
    <row r="469" spans="1:10" ht="8.25" customHeight="1" x14ac:dyDescent="0.3"/>
    <row r="470" spans="1:10" x14ac:dyDescent="0.3">
      <c r="A470" s="153" t="s">
        <v>237</v>
      </c>
      <c r="C470" s="153" t="s">
        <v>219</v>
      </c>
    </row>
    <row r="471" spans="1:10" x14ac:dyDescent="0.3">
      <c r="C471" s="151" t="s">
        <v>220</v>
      </c>
    </row>
    <row r="472" spans="1:10" ht="6.75" customHeight="1" x14ac:dyDescent="0.3"/>
    <row r="473" spans="1:10" x14ac:dyDescent="0.3">
      <c r="A473" s="177" t="s">
        <v>653</v>
      </c>
      <c r="B473" s="177" t="s">
        <v>221</v>
      </c>
    </row>
    <row r="474" spans="1:10" ht="8.25" customHeight="1" x14ac:dyDescent="0.3"/>
    <row r="475" spans="1:10" x14ac:dyDescent="0.3">
      <c r="A475" s="198" t="s">
        <v>76</v>
      </c>
    </row>
    <row r="477" spans="1:10" ht="66" x14ac:dyDescent="0.25">
      <c r="A477" s="572" t="s">
        <v>226</v>
      </c>
      <c r="B477" s="573"/>
      <c r="C477" s="449" t="s">
        <v>788</v>
      </c>
      <c r="D477" s="449" t="s">
        <v>222</v>
      </c>
      <c r="E477" s="449" t="s">
        <v>223</v>
      </c>
      <c r="F477" s="569" t="s">
        <v>224</v>
      </c>
      <c r="G477" s="570"/>
      <c r="H477" s="571"/>
      <c r="I477" s="195" t="s">
        <v>823</v>
      </c>
      <c r="J477" s="450" t="s">
        <v>789</v>
      </c>
    </row>
    <row r="478" spans="1:10" x14ac:dyDescent="0.3">
      <c r="A478" s="581"/>
      <c r="B478" s="582"/>
      <c r="C478" s="263"/>
      <c r="D478" s="263"/>
      <c r="E478" s="282"/>
      <c r="F478" s="578">
        <v>0</v>
      </c>
      <c r="G478" s="579"/>
      <c r="H478" s="580"/>
      <c r="I478" s="263"/>
      <c r="J478" s="478"/>
    </row>
    <row r="479" spans="1:10" x14ac:dyDescent="0.3">
      <c r="A479" s="581"/>
      <c r="B479" s="582"/>
      <c r="C479" s="263"/>
      <c r="D479" s="263"/>
      <c r="E479" s="282"/>
      <c r="F479" s="578">
        <v>0</v>
      </c>
      <c r="G479" s="579"/>
      <c r="H479" s="580"/>
      <c r="I479" s="263"/>
      <c r="J479" s="478"/>
    </row>
    <row r="480" spans="1:10" x14ac:dyDescent="0.3">
      <c r="A480" s="581"/>
      <c r="B480" s="582"/>
      <c r="C480" s="263"/>
      <c r="D480" s="263"/>
      <c r="E480" s="282"/>
      <c r="F480" s="578">
        <v>0</v>
      </c>
      <c r="G480" s="579"/>
      <c r="H480" s="580"/>
      <c r="I480" s="263"/>
      <c r="J480" s="478"/>
    </row>
    <row r="481" spans="1:10" x14ac:dyDescent="0.3">
      <c r="A481" s="538"/>
      <c r="B481" s="537"/>
      <c r="C481" s="263"/>
      <c r="D481" s="263"/>
      <c r="E481" s="282"/>
      <c r="F481" s="578">
        <v>0</v>
      </c>
      <c r="G481" s="579"/>
      <c r="H481" s="580"/>
      <c r="I481" s="263"/>
      <c r="J481" s="478"/>
    </row>
    <row r="482" spans="1:10" x14ac:dyDescent="0.3">
      <c r="A482" s="538"/>
      <c r="B482" s="537"/>
      <c r="C482" s="263"/>
      <c r="D482" s="263"/>
      <c r="E482" s="282"/>
      <c r="F482" s="578">
        <v>0</v>
      </c>
      <c r="G482" s="579"/>
      <c r="H482" s="580"/>
      <c r="I482" s="263"/>
      <c r="J482" s="478"/>
    </row>
    <row r="483" spans="1:10" x14ac:dyDescent="0.3">
      <c r="A483" s="581"/>
      <c r="B483" s="582"/>
      <c r="C483" s="263"/>
      <c r="D483" s="263"/>
      <c r="E483" s="282"/>
      <c r="F483" s="578">
        <v>0</v>
      </c>
      <c r="G483" s="579"/>
      <c r="H483" s="580"/>
      <c r="I483" s="263"/>
      <c r="J483" s="478"/>
    </row>
    <row r="484" spans="1:10" x14ac:dyDescent="0.3">
      <c r="A484" s="535"/>
      <c r="B484" s="536"/>
      <c r="C484" s="263"/>
      <c r="D484" s="263"/>
      <c r="E484" s="282"/>
      <c r="F484" s="578">
        <v>0</v>
      </c>
      <c r="G484" s="579"/>
      <c r="H484" s="580"/>
      <c r="I484" s="263"/>
      <c r="J484" s="478"/>
    </row>
    <row r="485" spans="1:10" ht="16.2" thickBot="1" x14ac:dyDescent="0.35">
      <c r="A485" s="581"/>
      <c r="B485" s="582"/>
      <c r="C485" s="263"/>
      <c r="D485" s="263"/>
      <c r="E485" s="282"/>
      <c r="F485" s="596">
        <v>0</v>
      </c>
      <c r="G485" s="597"/>
      <c r="H485" s="598"/>
      <c r="I485" s="263"/>
      <c r="J485" s="478"/>
    </row>
    <row r="486" spans="1:10" ht="16.2" thickBot="1" x14ac:dyDescent="0.35">
      <c r="A486" s="203"/>
      <c r="B486" s="204"/>
      <c r="C486" s="204"/>
      <c r="D486" s="204"/>
      <c r="E486" s="205" t="s">
        <v>225</v>
      </c>
      <c r="F486" s="593">
        <f>SUM(F478:H485)</f>
        <v>0</v>
      </c>
      <c r="G486" s="594"/>
      <c r="H486" s="595"/>
    </row>
    <row r="487" spans="1:10" ht="10.5" customHeight="1" x14ac:dyDescent="0.3"/>
    <row r="488" spans="1:10" ht="45.75" customHeight="1" x14ac:dyDescent="0.3">
      <c r="B488" s="574" t="s">
        <v>149</v>
      </c>
      <c r="C488" s="574"/>
      <c r="D488" s="574"/>
      <c r="E488" s="574"/>
      <c r="F488" s="574"/>
      <c r="G488" s="574"/>
      <c r="H488" s="574"/>
      <c r="I488" s="574"/>
    </row>
    <row r="489" spans="1:10" x14ac:dyDescent="0.3">
      <c r="A489" s="166" t="s">
        <v>30</v>
      </c>
      <c r="B489" s="150" t="s">
        <v>226</v>
      </c>
      <c r="C489" s="150"/>
      <c r="D489" s="575"/>
      <c r="E489" s="575"/>
      <c r="F489" s="575"/>
      <c r="G489" s="575"/>
      <c r="H489" s="575"/>
      <c r="I489" s="575"/>
    </row>
    <row r="490" spans="1:10" x14ac:dyDescent="0.3">
      <c r="A490" s="150"/>
      <c r="B490" s="150" t="s">
        <v>227</v>
      </c>
      <c r="C490" s="150"/>
      <c r="D490" s="575"/>
      <c r="E490" s="575"/>
      <c r="F490" s="575"/>
      <c r="G490" s="575"/>
      <c r="H490" s="575"/>
      <c r="I490" s="575"/>
    </row>
    <row r="491" spans="1:10" x14ac:dyDescent="0.3">
      <c r="A491" s="150"/>
      <c r="B491" s="150" t="s">
        <v>228</v>
      </c>
      <c r="C491" s="150"/>
      <c r="D491" s="575"/>
      <c r="E491" s="575"/>
      <c r="F491" s="575"/>
      <c r="G491" s="575"/>
      <c r="H491" s="575"/>
      <c r="I491" s="575"/>
    </row>
    <row r="492" spans="1:10" x14ac:dyDescent="0.3">
      <c r="A492" s="150"/>
      <c r="B492" s="150" t="s">
        <v>229</v>
      </c>
      <c r="C492" s="150"/>
      <c r="D492" s="575"/>
      <c r="E492" s="575"/>
      <c r="F492" s="575"/>
      <c r="G492" s="575"/>
      <c r="H492" s="575"/>
      <c r="I492" s="575"/>
    </row>
    <row r="493" spans="1:10" x14ac:dyDescent="0.3">
      <c r="A493" s="150"/>
      <c r="B493" s="150" t="s">
        <v>230</v>
      </c>
      <c r="C493" s="150"/>
      <c r="D493" s="575"/>
      <c r="E493" s="575"/>
      <c r="F493" s="575"/>
      <c r="G493" s="575"/>
      <c r="H493" s="575"/>
      <c r="I493" s="575"/>
    </row>
    <row r="494" spans="1:10" ht="16.2" thickBot="1" x14ac:dyDescent="0.35">
      <c r="A494" s="150"/>
      <c r="B494" s="150" t="s">
        <v>231</v>
      </c>
      <c r="C494" s="150"/>
      <c r="D494" s="576"/>
      <c r="E494" s="575"/>
      <c r="F494" s="576"/>
      <c r="G494" s="575"/>
      <c r="H494" s="575"/>
      <c r="I494" s="575"/>
    </row>
    <row r="495" spans="1:10" ht="15" customHeight="1" thickBot="1" x14ac:dyDescent="0.35">
      <c r="A495" s="150"/>
      <c r="B495" s="167" t="s">
        <v>232</v>
      </c>
      <c r="C495" s="150"/>
      <c r="D495" s="422"/>
      <c r="E495" s="150" t="s">
        <v>163</v>
      </c>
      <c r="F495" s="422"/>
      <c r="G495" s="206"/>
      <c r="H495" s="150" t="s">
        <v>164</v>
      </c>
      <c r="I495" s="150"/>
    </row>
    <row r="496" spans="1:10" ht="15" customHeight="1" x14ac:dyDescent="0.3">
      <c r="A496" s="150"/>
      <c r="B496" s="166"/>
      <c r="C496" s="150"/>
      <c r="D496" s="452" t="s">
        <v>791</v>
      </c>
      <c r="E496" s="721"/>
      <c r="F496" s="721"/>
      <c r="G496" s="721"/>
      <c r="H496" s="721"/>
      <c r="I496" s="721"/>
    </row>
    <row r="497" spans="1:9" x14ac:dyDescent="0.3">
      <c r="A497" s="166" t="s">
        <v>31</v>
      </c>
      <c r="B497" s="150" t="s">
        <v>226</v>
      </c>
      <c r="C497" s="150"/>
      <c r="D497" s="575"/>
      <c r="E497" s="575"/>
      <c r="F497" s="575"/>
      <c r="G497" s="575"/>
      <c r="H497" s="575"/>
      <c r="I497" s="575"/>
    </row>
    <row r="498" spans="1:9" x14ac:dyDescent="0.3">
      <c r="A498" s="150"/>
      <c r="B498" s="150" t="s">
        <v>227</v>
      </c>
      <c r="C498" s="150"/>
      <c r="D498" s="575"/>
      <c r="E498" s="575"/>
      <c r="F498" s="575"/>
      <c r="G498" s="575"/>
      <c r="H498" s="575"/>
      <c r="I498" s="575"/>
    </row>
    <row r="499" spans="1:9" x14ac:dyDescent="0.3">
      <c r="A499" s="150"/>
      <c r="B499" s="150" t="s">
        <v>228</v>
      </c>
      <c r="C499" s="150"/>
      <c r="D499" s="575"/>
      <c r="E499" s="575"/>
      <c r="F499" s="575"/>
      <c r="G499" s="575"/>
      <c r="H499" s="575"/>
      <c r="I499" s="575"/>
    </row>
    <row r="500" spans="1:9" x14ac:dyDescent="0.3">
      <c r="A500" s="150"/>
      <c r="B500" s="150" t="s">
        <v>229</v>
      </c>
      <c r="C500" s="150"/>
      <c r="D500" s="575"/>
      <c r="E500" s="575"/>
      <c r="F500" s="575"/>
      <c r="G500" s="575"/>
      <c r="H500" s="575"/>
      <c r="I500" s="575"/>
    </row>
    <row r="501" spans="1:9" x14ac:dyDescent="0.3">
      <c r="A501" s="150"/>
      <c r="B501" s="150" t="s">
        <v>230</v>
      </c>
      <c r="C501" s="150"/>
      <c r="D501" s="575"/>
      <c r="E501" s="575"/>
      <c r="F501" s="575"/>
      <c r="G501" s="575"/>
      <c r="H501" s="575"/>
      <c r="I501" s="575"/>
    </row>
    <row r="502" spans="1:9" ht="16.2" thickBot="1" x14ac:dyDescent="0.35">
      <c r="A502" s="150"/>
      <c r="B502" s="150" t="s">
        <v>231</v>
      </c>
      <c r="C502" s="150"/>
      <c r="D502" s="576"/>
      <c r="E502" s="575"/>
      <c r="F502" s="576"/>
      <c r="G502" s="575"/>
      <c r="H502" s="575"/>
      <c r="I502" s="575"/>
    </row>
    <row r="503" spans="1:9" ht="16.2" thickBot="1" x14ac:dyDescent="0.35">
      <c r="A503" s="150"/>
      <c r="B503" s="150" t="s">
        <v>232</v>
      </c>
      <c r="C503" s="150"/>
      <c r="D503" s="422"/>
      <c r="E503" s="150" t="s">
        <v>163</v>
      </c>
      <c r="F503" s="422"/>
      <c r="G503" s="206"/>
      <c r="H503" s="150" t="s">
        <v>164</v>
      </c>
      <c r="I503" s="150"/>
    </row>
    <row r="504" spans="1:9" x14ac:dyDescent="0.3">
      <c r="A504" s="150"/>
      <c r="B504" s="150"/>
      <c r="C504" s="150"/>
      <c r="D504" s="452" t="s">
        <v>791</v>
      </c>
      <c r="E504" s="568"/>
      <c r="F504" s="568"/>
      <c r="G504" s="568"/>
      <c r="H504" s="568"/>
      <c r="I504" s="568"/>
    </row>
    <row r="506" spans="1:9" x14ac:dyDescent="0.3">
      <c r="A506" s="166" t="s">
        <v>32</v>
      </c>
      <c r="B506" s="150" t="s">
        <v>226</v>
      </c>
      <c r="C506" s="150"/>
      <c r="D506" s="575"/>
      <c r="E506" s="575"/>
      <c r="F506" s="575"/>
      <c r="G506" s="575"/>
      <c r="H506" s="575"/>
      <c r="I506" s="575"/>
    </row>
    <row r="507" spans="1:9" x14ac:dyDescent="0.3">
      <c r="A507" s="150"/>
      <c r="B507" s="150" t="s">
        <v>227</v>
      </c>
      <c r="C507" s="150"/>
      <c r="D507" s="575"/>
      <c r="E507" s="575"/>
      <c r="F507" s="575"/>
      <c r="G507" s="575"/>
      <c r="H507" s="575"/>
      <c r="I507" s="575"/>
    </row>
    <row r="508" spans="1:9" x14ac:dyDescent="0.3">
      <c r="A508" s="150"/>
      <c r="B508" s="150" t="s">
        <v>228</v>
      </c>
      <c r="C508" s="150"/>
      <c r="D508" s="575"/>
      <c r="E508" s="575"/>
      <c r="F508" s="575"/>
      <c r="G508" s="575"/>
      <c r="H508" s="575"/>
      <c r="I508" s="575"/>
    </row>
    <row r="509" spans="1:9" x14ac:dyDescent="0.3">
      <c r="A509" s="150"/>
      <c r="B509" s="150" t="s">
        <v>229</v>
      </c>
      <c r="C509" s="150"/>
      <c r="D509" s="575"/>
      <c r="E509" s="575"/>
      <c r="F509" s="575"/>
      <c r="G509" s="575"/>
      <c r="H509" s="575"/>
      <c r="I509" s="575"/>
    </row>
    <row r="510" spans="1:9" x14ac:dyDescent="0.3">
      <c r="A510" s="150"/>
      <c r="B510" s="150" t="s">
        <v>230</v>
      </c>
      <c r="C510" s="150"/>
      <c r="D510" s="575"/>
      <c r="E510" s="575"/>
      <c r="F510" s="575"/>
      <c r="G510" s="575"/>
      <c r="H510" s="575"/>
      <c r="I510" s="575"/>
    </row>
    <row r="511" spans="1:9" ht="16.2" thickBot="1" x14ac:dyDescent="0.35">
      <c r="A511" s="150"/>
      <c r="B511" s="150" t="s">
        <v>231</v>
      </c>
      <c r="C511" s="150"/>
      <c r="D511" s="576"/>
      <c r="E511" s="575"/>
      <c r="F511" s="576"/>
      <c r="G511" s="575"/>
      <c r="H511" s="575"/>
      <c r="I511" s="575"/>
    </row>
    <row r="512" spans="1:9" ht="16.2" thickBot="1" x14ac:dyDescent="0.35">
      <c r="A512" s="150"/>
      <c r="B512" s="150" t="s">
        <v>232</v>
      </c>
      <c r="C512" s="150"/>
      <c r="D512" s="422"/>
      <c r="E512" s="150" t="s">
        <v>163</v>
      </c>
      <c r="F512" s="422"/>
      <c r="G512" s="206"/>
      <c r="H512" s="150" t="s">
        <v>164</v>
      </c>
      <c r="I512" s="150"/>
    </row>
    <row r="513" spans="1:9" x14ac:dyDescent="0.3">
      <c r="A513" s="150"/>
      <c r="B513" s="150"/>
      <c r="C513" s="150"/>
      <c r="D513" s="452" t="s">
        <v>791</v>
      </c>
      <c r="E513" s="568"/>
      <c r="F513" s="568"/>
      <c r="G513" s="568"/>
      <c r="H513" s="568"/>
      <c r="I513" s="568"/>
    </row>
    <row r="515" spans="1:9" x14ac:dyDescent="0.3">
      <c r="A515" s="166" t="s">
        <v>82</v>
      </c>
      <c r="B515" s="150" t="s">
        <v>226</v>
      </c>
      <c r="C515" s="150"/>
      <c r="D515" s="575"/>
      <c r="E515" s="575"/>
      <c r="F515" s="575"/>
      <c r="G515" s="575"/>
      <c r="H515" s="575"/>
      <c r="I515" s="575"/>
    </row>
    <row r="516" spans="1:9" x14ac:dyDescent="0.3">
      <c r="A516" s="150"/>
      <c r="B516" s="150" t="s">
        <v>227</v>
      </c>
      <c r="C516" s="150"/>
      <c r="D516" s="575"/>
      <c r="E516" s="575"/>
      <c r="F516" s="575"/>
      <c r="G516" s="575"/>
      <c r="H516" s="575"/>
      <c r="I516" s="575"/>
    </row>
    <row r="517" spans="1:9" x14ac:dyDescent="0.3">
      <c r="A517" s="150"/>
      <c r="B517" s="150" t="s">
        <v>228</v>
      </c>
      <c r="C517" s="150"/>
      <c r="D517" s="575"/>
      <c r="E517" s="575"/>
      <c r="F517" s="575"/>
      <c r="G517" s="575"/>
      <c r="H517" s="575"/>
      <c r="I517" s="575"/>
    </row>
    <row r="518" spans="1:9" x14ac:dyDescent="0.3">
      <c r="A518" s="150"/>
      <c r="B518" s="150" t="s">
        <v>229</v>
      </c>
      <c r="C518" s="150"/>
      <c r="D518" s="575"/>
      <c r="E518" s="575"/>
      <c r="F518" s="575"/>
      <c r="G518" s="575"/>
      <c r="H518" s="575"/>
      <c r="I518" s="575"/>
    </row>
    <row r="519" spans="1:9" x14ac:dyDescent="0.3">
      <c r="A519" s="150"/>
      <c r="B519" s="150" t="s">
        <v>230</v>
      </c>
      <c r="C519" s="150"/>
      <c r="D519" s="575"/>
      <c r="E519" s="575"/>
      <c r="F519" s="575"/>
      <c r="G519" s="575"/>
      <c r="H519" s="575"/>
      <c r="I519" s="575"/>
    </row>
    <row r="520" spans="1:9" ht="16.2" thickBot="1" x14ac:dyDescent="0.35">
      <c r="A520" s="150"/>
      <c r="B520" s="150" t="s">
        <v>231</v>
      </c>
      <c r="C520" s="150"/>
      <c r="D520" s="576"/>
      <c r="E520" s="575"/>
      <c r="F520" s="576"/>
      <c r="G520" s="575"/>
      <c r="H520" s="575"/>
      <c r="I520" s="575"/>
    </row>
    <row r="521" spans="1:9" ht="16.2" thickBot="1" x14ac:dyDescent="0.35">
      <c r="A521" s="150"/>
      <c r="B521" s="150" t="s">
        <v>232</v>
      </c>
      <c r="C521" s="150"/>
      <c r="D521" s="422"/>
      <c r="E521" s="150" t="s">
        <v>163</v>
      </c>
      <c r="F521" s="422"/>
      <c r="G521" s="206"/>
      <c r="H521" s="150" t="s">
        <v>164</v>
      </c>
      <c r="I521" s="150"/>
    </row>
    <row r="522" spans="1:9" x14ac:dyDescent="0.3">
      <c r="A522" s="150"/>
      <c r="B522" s="150"/>
      <c r="C522" s="150"/>
      <c r="D522" s="452" t="s">
        <v>791</v>
      </c>
      <c r="E522" s="568"/>
      <c r="F522" s="568"/>
      <c r="G522" s="568"/>
      <c r="H522" s="568"/>
      <c r="I522" s="568"/>
    </row>
    <row r="524" spans="1:9" x14ac:dyDescent="0.3">
      <c r="A524" s="166" t="s">
        <v>88</v>
      </c>
      <c r="B524" s="150" t="s">
        <v>226</v>
      </c>
      <c r="C524" s="150"/>
      <c r="D524" s="575"/>
      <c r="E524" s="575"/>
      <c r="F524" s="575"/>
      <c r="G524" s="575"/>
      <c r="H524" s="575"/>
      <c r="I524" s="575"/>
    </row>
    <row r="525" spans="1:9" x14ac:dyDescent="0.3">
      <c r="A525" s="150"/>
      <c r="B525" s="150" t="s">
        <v>227</v>
      </c>
      <c r="C525" s="150"/>
      <c r="D525" s="575"/>
      <c r="E525" s="575"/>
      <c r="F525" s="575"/>
      <c r="G525" s="575"/>
      <c r="H525" s="575"/>
      <c r="I525" s="575"/>
    </row>
    <row r="526" spans="1:9" x14ac:dyDescent="0.3">
      <c r="A526" s="150"/>
      <c r="B526" s="150" t="s">
        <v>228</v>
      </c>
      <c r="C526" s="150"/>
      <c r="D526" s="575"/>
      <c r="E526" s="575"/>
      <c r="F526" s="575"/>
      <c r="G526" s="575"/>
      <c r="H526" s="575"/>
      <c r="I526" s="575"/>
    </row>
    <row r="527" spans="1:9" x14ac:dyDescent="0.3">
      <c r="A527" s="150"/>
      <c r="B527" s="150" t="s">
        <v>229</v>
      </c>
      <c r="C527" s="150"/>
      <c r="D527" s="575"/>
      <c r="E527" s="575"/>
      <c r="F527" s="575"/>
      <c r="G527" s="575"/>
      <c r="H527" s="575"/>
      <c r="I527" s="575"/>
    </row>
    <row r="528" spans="1:9" x14ac:dyDescent="0.3">
      <c r="A528" s="150"/>
      <c r="B528" s="150" t="s">
        <v>230</v>
      </c>
      <c r="C528" s="150"/>
      <c r="D528" s="575"/>
      <c r="E528" s="575"/>
      <c r="F528" s="575"/>
      <c r="G528" s="575"/>
      <c r="H528" s="575"/>
      <c r="I528" s="575"/>
    </row>
    <row r="529" spans="1:9" ht="16.2" thickBot="1" x14ac:dyDescent="0.35">
      <c r="A529" s="150"/>
      <c r="B529" s="150" t="s">
        <v>231</v>
      </c>
      <c r="C529" s="150"/>
      <c r="D529" s="576"/>
      <c r="E529" s="575"/>
      <c r="F529" s="576"/>
      <c r="G529" s="575"/>
      <c r="H529" s="575"/>
      <c r="I529" s="575"/>
    </row>
    <row r="530" spans="1:9" ht="16.2" thickBot="1" x14ac:dyDescent="0.35">
      <c r="A530" s="150"/>
      <c r="B530" s="150" t="s">
        <v>232</v>
      </c>
      <c r="C530" s="150"/>
      <c r="D530" s="422"/>
      <c r="E530" s="150" t="s">
        <v>163</v>
      </c>
      <c r="F530" s="422"/>
      <c r="G530" s="206"/>
      <c r="H530" s="150" t="s">
        <v>164</v>
      </c>
      <c r="I530" s="150"/>
    </row>
    <row r="531" spans="1:9" x14ac:dyDescent="0.3">
      <c r="A531" s="150"/>
      <c r="B531" s="150"/>
      <c r="C531" s="150"/>
      <c r="D531" s="452" t="s">
        <v>791</v>
      </c>
      <c r="E531" s="568"/>
      <c r="F531" s="568"/>
      <c r="G531" s="568"/>
      <c r="H531" s="568"/>
      <c r="I531" s="568"/>
    </row>
    <row r="532" spans="1:9" x14ac:dyDescent="0.3">
      <c r="A532" s="150"/>
      <c r="B532" s="150"/>
      <c r="C532" s="145"/>
      <c r="D532" s="206"/>
      <c r="E532" s="145"/>
      <c r="F532" s="206"/>
      <c r="G532" s="206"/>
      <c r="H532" s="145"/>
      <c r="I532" s="145"/>
    </row>
    <row r="533" spans="1:9" x14ac:dyDescent="0.3">
      <c r="A533" s="166" t="s">
        <v>89</v>
      </c>
      <c r="B533" s="150" t="s">
        <v>226</v>
      </c>
      <c r="C533" s="150"/>
      <c r="D533" s="575" t="s">
        <v>815</v>
      </c>
      <c r="E533" s="575"/>
      <c r="F533" s="575"/>
      <c r="G533" s="575"/>
      <c r="H533" s="575"/>
      <c r="I533" s="575"/>
    </row>
    <row r="534" spans="1:9" x14ac:dyDescent="0.3">
      <c r="A534" s="150"/>
      <c r="B534" s="150" t="s">
        <v>227</v>
      </c>
      <c r="C534" s="150"/>
      <c r="D534" s="575"/>
      <c r="E534" s="575"/>
      <c r="F534" s="575"/>
      <c r="G534" s="575"/>
      <c r="H534" s="575"/>
      <c r="I534" s="575"/>
    </row>
    <row r="535" spans="1:9" x14ac:dyDescent="0.3">
      <c r="A535" s="150"/>
      <c r="B535" s="150" t="s">
        <v>228</v>
      </c>
      <c r="C535" s="150"/>
      <c r="D535" s="575"/>
      <c r="E535" s="575"/>
      <c r="F535" s="575"/>
      <c r="G535" s="575"/>
      <c r="H535" s="575"/>
      <c r="I535" s="575"/>
    </row>
    <row r="536" spans="1:9" x14ac:dyDescent="0.3">
      <c r="A536" s="150"/>
      <c r="B536" s="150" t="s">
        <v>229</v>
      </c>
      <c r="C536" s="150"/>
      <c r="D536" s="575"/>
      <c r="E536" s="575"/>
      <c r="F536" s="575"/>
      <c r="G536" s="575"/>
      <c r="H536" s="575"/>
      <c r="I536" s="575"/>
    </row>
    <row r="537" spans="1:9" x14ac:dyDescent="0.3">
      <c r="A537" s="150"/>
      <c r="B537" s="150" t="s">
        <v>230</v>
      </c>
      <c r="C537" s="150"/>
      <c r="D537" s="575"/>
      <c r="E537" s="575"/>
      <c r="F537" s="575"/>
      <c r="G537" s="575"/>
      <c r="H537" s="575"/>
      <c r="I537" s="575"/>
    </row>
    <row r="538" spans="1:9" ht="16.2" thickBot="1" x14ac:dyDescent="0.35">
      <c r="A538" s="150"/>
      <c r="B538" s="150" t="s">
        <v>231</v>
      </c>
      <c r="C538" s="150"/>
      <c r="D538" s="576"/>
      <c r="E538" s="575"/>
      <c r="F538" s="576"/>
      <c r="G538" s="575"/>
      <c r="H538" s="575"/>
      <c r="I538" s="575"/>
    </row>
    <row r="539" spans="1:9" ht="16.2" thickBot="1" x14ac:dyDescent="0.35">
      <c r="A539" s="150"/>
      <c r="B539" s="150" t="s">
        <v>232</v>
      </c>
      <c r="C539" s="150"/>
      <c r="D539" s="422"/>
      <c r="E539" s="150" t="s">
        <v>163</v>
      </c>
      <c r="F539" s="422"/>
      <c r="G539" s="206"/>
      <c r="H539" s="150" t="s">
        <v>164</v>
      </c>
      <c r="I539" s="150"/>
    </row>
    <row r="540" spans="1:9" x14ac:dyDescent="0.3">
      <c r="A540" s="150"/>
      <c r="B540" s="150"/>
      <c r="C540" s="150"/>
      <c r="D540" s="452" t="s">
        <v>791</v>
      </c>
      <c r="E540" s="568"/>
      <c r="F540" s="568"/>
      <c r="G540" s="568"/>
      <c r="H540" s="568"/>
      <c r="I540" s="568"/>
    </row>
    <row r="541" spans="1:9" ht="12" customHeight="1" x14ac:dyDescent="0.3">
      <c r="A541" s="150"/>
      <c r="B541" s="150"/>
      <c r="C541" s="145"/>
      <c r="D541" s="206"/>
      <c r="E541" s="145"/>
      <c r="F541" s="206"/>
      <c r="G541" s="206"/>
      <c r="H541" s="145"/>
      <c r="I541" s="145"/>
    </row>
    <row r="542" spans="1:9" x14ac:dyDescent="0.3">
      <c r="A542" s="177" t="s">
        <v>661</v>
      </c>
      <c r="B542" s="177" t="s">
        <v>233</v>
      </c>
    </row>
    <row r="543" spans="1:9" ht="3.75" customHeight="1" x14ac:dyDescent="0.3"/>
    <row r="544" spans="1:9" ht="33" customHeight="1" x14ac:dyDescent="0.3">
      <c r="A544" s="722" t="s">
        <v>77</v>
      </c>
      <c r="B544" s="722"/>
      <c r="C544" s="722"/>
      <c r="D544" s="722"/>
      <c r="E544" s="722"/>
      <c r="F544" s="722"/>
      <c r="G544" s="722"/>
      <c r="H544" s="722"/>
      <c r="I544" s="722"/>
    </row>
    <row r="545" spans="1:10" ht="5.25" customHeight="1" x14ac:dyDescent="0.3"/>
    <row r="546" spans="1:10" ht="52.8" x14ac:dyDescent="0.25">
      <c r="A546" s="572" t="s">
        <v>226</v>
      </c>
      <c r="B546" s="573"/>
      <c r="C546" s="449" t="s">
        <v>788</v>
      </c>
      <c r="D546" s="449" t="s">
        <v>222</v>
      </c>
      <c r="E546" s="449" t="s">
        <v>223</v>
      </c>
      <c r="F546" s="569" t="s">
        <v>224</v>
      </c>
      <c r="G546" s="570"/>
      <c r="H546" s="571"/>
      <c r="I546" s="451" t="s">
        <v>790</v>
      </c>
      <c r="J546" s="450" t="s">
        <v>789</v>
      </c>
    </row>
    <row r="547" spans="1:10" x14ac:dyDescent="0.3">
      <c r="A547" s="581"/>
      <c r="B547" s="582"/>
      <c r="C547" s="263"/>
      <c r="D547" s="263"/>
      <c r="E547" s="282"/>
      <c r="F547" s="578">
        <v>0</v>
      </c>
      <c r="G547" s="579"/>
      <c r="H547" s="580"/>
      <c r="I547" s="263"/>
      <c r="J547" s="478"/>
    </row>
    <row r="548" spans="1:10" x14ac:dyDescent="0.3">
      <c r="A548" s="581"/>
      <c r="B548" s="582"/>
      <c r="C548" s="263"/>
      <c r="D548" s="263"/>
      <c r="E548" s="282"/>
      <c r="F548" s="578">
        <v>0</v>
      </c>
      <c r="G548" s="579"/>
      <c r="H548" s="580"/>
      <c r="I548" s="263"/>
      <c r="J548" s="478"/>
    </row>
    <row r="549" spans="1:10" x14ac:dyDescent="0.3">
      <c r="A549" s="581"/>
      <c r="B549" s="582"/>
      <c r="C549" s="263"/>
      <c r="D549" s="263"/>
      <c r="E549" s="282"/>
      <c r="F549" s="578">
        <v>0</v>
      </c>
      <c r="G549" s="579"/>
      <c r="H549" s="580"/>
      <c r="I549" s="263"/>
      <c r="J549" s="478"/>
    </row>
    <row r="550" spans="1:10" x14ac:dyDescent="0.3">
      <c r="A550" s="581"/>
      <c r="B550" s="582"/>
      <c r="C550" s="263"/>
      <c r="D550" s="263"/>
      <c r="E550" s="282"/>
      <c r="F550" s="578">
        <v>0</v>
      </c>
      <c r="G550" s="579"/>
      <c r="H550" s="580"/>
      <c r="I550" s="263"/>
      <c r="J550" s="478"/>
    </row>
    <row r="551" spans="1:10" x14ac:dyDescent="0.3">
      <c r="A551" s="535"/>
      <c r="B551" s="536"/>
      <c r="C551" s="263"/>
      <c r="D551" s="263"/>
      <c r="E551" s="282"/>
      <c r="F551" s="578">
        <v>0</v>
      </c>
      <c r="G551" s="579"/>
      <c r="H551" s="580"/>
      <c r="I551" s="263"/>
      <c r="J551" s="478"/>
    </row>
    <row r="552" spans="1:10" x14ac:dyDescent="0.3">
      <c r="A552" s="581"/>
      <c r="B552" s="582"/>
      <c r="C552" s="263"/>
      <c r="D552" s="263"/>
      <c r="E552" s="282"/>
      <c r="F552" s="578">
        <v>0</v>
      </c>
      <c r="G552" s="579"/>
      <c r="H552" s="580"/>
      <c r="I552" s="263"/>
      <c r="J552" s="478"/>
    </row>
    <row r="553" spans="1:10" x14ac:dyDescent="0.3">
      <c r="A553" s="457"/>
      <c r="B553" s="458"/>
      <c r="C553" s="204"/>
      <c r="D553" s="204"/>
      <c r="E553" s="207" t="s">
        <v>234</v>
      </c>
      <c r="F553" s="613">
        <f>SUM(F547:H552)</f>
        <v>0</v>
      </c>
      <c r="G553" s="614"/>
      <c r="H553" s="615"/>
      <c r="I553" s="362"/>
    </row>
    <row r="554" spans="1:10" ht="16.2" thickBot="1" x14ac:dyDescent="0.35">
      <c r="A554" s="453"/>
      <c r="B554" s="458"/>
      <c r="C554" s="204"/>
      <c r="D554" s="204"/>
      <c r="E554" s="207" t="s">
        <v>235</v>
      </c>
      <c r="F554" s="596">
        <v>0</v>
      </c>
      <c r="G554" s="597"/>
      <c r="H554" s="598"/>
      <c r="I554" s="363"/>
    </row>
    <row r="555" spans="1:10" ht="16.2" thickBot="1" x14ac:dyDescent="0.35">
      <c r="A555" s="203"/>
      <c r="B555" s="426"/>
      <c r="C555" s="204"/>
      <c r="D555" s="204"/>
      <c r="E555" s="208" t="s">
        <v>236</v>
      </c>
      <c r="F555" s="609">
        <f>F553+F554</f>
        <v>0</v>
      </c>
      <c r="G555" s="610"/>
      <c r="H555" s="611"/>
      <c r="I555" s="364"/>
    </row>
    <row r="556" spans="1:10" x14ac:dyDescent="0.3">
      <c r="A556" s="184"/>
      <c r="B556" s="184"/>
      <c r="C556" s="184"/>
      <c r="D556" s="184"/>
      <c r="E556" s="454"/>
      <c r="F556" s="455"/>
      <c r="G556" s="455"/>
      <c r="H556" s="455"/>
      <c r="I556" s="184"/>
    </row>
    <row r="557" spans="1:10" ht="16.2" x14ac:dyDescent="0.35">
      <c r="A557" s="460" t="s">
        <v>793</v>
      </c>
      <c r="B557" s="184"/>
      <c r="C557" s="184"/>
      <c r="D557" s="184"/>
      <c r="E557" s="456"/>
      <c r="F557" s="455"/>
      <c r="G557" s="455"/>
      <c r="H557" s="455"/>
      <c r="I557" s="184"/>
    </row>
    <row r="558" spans="1:10" ht="20.100000000000001" customHeight="1" x14ac:dyDescent="0.3">
      <c r="A558" s="459" t="s">
        <v>792</v>
      </c>
      <c r="C558" s="184"/>
      <c r="D558" s="184"/>
      <c r="E558" s="456"/>
      <c r="F558" s="612"/>
      <c r="G558" s="612"/>
      <c r="H558" s="612"/>
      <c r="I558" s="612"/>
    </row>
    <row r="559" spans="1:10" ht="63.75" customHeight="1" x14ac:dyDescent="0.3">
      <c r="A559" s="740" t="s">
        <v>900</v>
      </c>
      <c r="B559" s="740"/>
      <c r="C559" s="740"/>
      <c r="D559" s="740"/>
      <c r="E559" s="740"/>
      <c r="F559" s="740"/>
      <c r="G559" s="740"/>
      <c r="H559" s="740"/>
      <c r="I559" s="740"/>
    </row>
    <row r="560" spans="1:10" ht="20.100000000000001" customHeight="1" x14ac:dyDescent="0.3">
      <c r="A560" s="459" t="s">
        <v>799</v>
      </c>
      <c r="C560" s="184"/>
      <c r="D560" s="184"/>
      <c r="E560" s="456"/>
      <c r="F560" s="455"/>
      <c r="G560" s="455"/>
      <c r="H560" s="455"/>
      <c r="I560" s="430"/>
    </row>
    <row r="561" spans="1:10" ht="66.75" customHeight="1" x14ac:dyDescent="0.3">
      <c r="A561" s="616" t="s">
        <v>800</v>
      </c>
      <c r="B561" s="616"/>
      <c r="C561" s="616"/>
      <c r="D561" s="616"/>
      <c r="E561" s="616"/>
      <c r="F561" s="616"/>
      <c r="G561" s="616"/>
      <c r="H561" s="616"/>
      <c r="I561" s="479"/>
    </row>
    <row r="562" spans="1:10" ht="20.100000000000001" customHeight="1" x14ac:dyDescent="0.3">
      <c r="A562" s="459" t="s">
        <v>794</v>
      </c>
      <c r="C562" s="184"/>
      <c r="D562" s="184"/>
      <c r="E562" s="456"/>
      <c r="F562" s="455"/>
      <c r="G562" s="455"/>
      <c r="H562" s="455"/>
      <c r="I562" s="487"/>
    </row>
    <row r="563" spans="1:10" ht="20.100000000000001" customHeight="1" x14ac:dyDescent="0.3">
      <c r="A563" s="459" t="s">
        <v>795</v>
      </c>
      <c r="C563" s="184"/>
      <c r="D563" s="184"/>
      <c r="E563" s="456"/>
      <c r="F563" s="455"/>
      <c r="G563" s="455"/>
      <c r="H563" s="455"/>
      <c r="I563" s="479"/>
    </row>
    <row r="564" spans="1:10" s="276" customFormat="1" ht="39.9" customHeight="1" x14ac:dyDescent="0.3">
      <c r="A564" s="617" t="s">
        <v>798</v>
      </c>
      <c r="B564" s="617"/>
      <c r="C564" s="617"/>
      <c r="D564" s="617"/>
      <c r="E564" s="617"/>
      <c r="F564" s="617"/>
      <c r="G564" s="617"/>
      <c r="H564" s="617"/>
      <c r="I564" s="617"/>
      <c r="J564" s="465"/>
    </row>
    <row r="565" spans="1:10" ht="30" customHeight="1" x14ac:dyDescent="0.35">
      <c r="A565" s="460" t="s">
        <v>796</v>
      </c>
      <c r="B565" s="184"/>
      <c r="C565" s="184"/>
      <c r="D565" s="184"/>
      <c r="E565" s="456"/>
      <c r="F565" s="455"/>
      <c r="G565" s="455"/>
      <c r="H565" s="455"/>
      <c r="I565" s="184"/>
    </row>
    <row r="566" spans="1:10" s="276" customFormat="1" ht="175.5" customHeight="1" x14ac:dyDescent="0.3">
      <c r="A566" s="617" t="s">
        <v>877</v>
      </c>
      <c r="B566" s="617"/>
      <c r="C566" s="617"/>
      <c r="D566" s="617"/>
      <c r="E566" s="617"/>
      <c r="F566" s="617"/>
      <c r="G566" s="617"/>
      <c r="H566" s="617"/>
      <c r="I566" s="617"/>
      <c r="J566" s="465"/>
    </row>
    <row r="568" spans="1:10" x14ac:dyDescent="0.3">
      <c r="A568" s="166" t="s">
        <v>30</v>
      </c>
      <c r="B568" s="150" t="s">
        <v>226</v>
      </c>
      <c r="C568" s="150"/>
      <c r="D568" s="575"/>
      <c r="E568" s="575"/>
      <c r="F568" s="575"/>
      <c r="G568" s="575"/>
      <c r="H568" s="575"/>
      <c r="I568" s="575"/>
    </row>
    <row r="569" spans="1:10" x14ac:dyDescent="0.3">
      <c r="A569" s="150"/>
      <c r="B569" s="150" t="s">
        <v>227</v>
      </c>
      <c r="C569" s="150"/>
      <c r="D569" s="575"/>
      <c r="E569" s="575"/>
      <c r="F569" s="575"/>
      <c r="G569" s="575"/>
      <c r="H569" s="575"/>
      <c r="I569" s="575"/>
    </row>
    <row r="570" spans="1:10" x14ac:dyDescent="0.3">
      <c r="A570" s="150"/>
      <c r="B570" s="150" t="s">
        <v>228</v>
      </c>
      <c r="C570" s="150"/>
      <c r="D570" s="575"/>
      <c r="E570" s="575"/>
      <c r="F570" s="575"/>
      <c r="G570" s="575"/>
      <c r="H570" s="575"/>
      <c r="I570" s="575"/>
    </row>
    <row r="571" spans="1:10" x14ac:dyDescent="0.3">
      <c r="A571" s="150"/>
      <c r="B571" s="150" t="s">
        <v>229</v>
      </c>
      <c r="C571" s="150"/>
      <c r="D571" s="575"/>
      <c r="E571" s="575"/>
      <c r="F571" s="575"/>
      <c r="G571" s="575"/>
      <c r="H571" s="575"/>
      <c r="I571" s="575"/>
    </row>
    <row r="572" spans="1:10" x14ac:dyDescent="0.3">
      <c r="A572" s="150"/>
      <c r="B572" s="150" t="s">
        <v>230</v>
      </c>
      <c r="C572" s="150"/>
      <c r="D572" s="575"/>
      <c r="E572" s="575"/>
      <c r="F572" s="575"/>
      <c r="G572" s="575"/>
      <c r="H572" s="575"/>
      <c r="I572" s="575"/>
    </row>
    <row r="573" spans="1:10" ht="16.2" thickBot="1" x14ac:dyDescent="0.35">
      <c r="A573" s="150"/>
      <c r="B573" s="150" t="s">
        <v>231</v>
      </c>
      <c r="C573" s="150"/>
      <c r="D573" s="576"/>
      <c r="E573" s="575"/>
      <c r="F573" s="576"/>
      <c r="G573" s="575"/>
      <c r="H573" s="575"/>
      <c r="I573" s="575"/>
    </row>
    <row r="574" spans="1:10" ht="16.2" thickBot="1" x14ac:dyDescent="0.35">
      <c r="A574" s="150"/>
      <c r="B574" s="167" t="s">
        <v>232</v>
      </c>
      <c r="C574" s="150"/>
      <c r="D574" s="422"/>
      <c r="E574" s="150" t="s">
        <v>163</v>
      </c>
      <c r="F574" s="422"/>
      <c r="G574" s="206"/>
      <c r="H574" s="150" t="s">
        <v>164</v>
      </c>
      <c r="I574" s="150"/>
    </row>
    <row r="575" spans="1:10" x14ac:dyDescent="0.3">
      <c r="A575" s="150"/>
      <c r="B575" s="166"/>
      <c r="C575" s="150"/>
      <c r="D575" s="452" t="s">
        <v>791</v>
      </c>
      <c r="E575" s="568"/>
      <c r="F575" s="568"/>
      <c r="G575" s="568"/>
      <c r="H575" s="568"/>
      <c r="I575" s="568"/>
    </row>
    <row r="577" spans="1:9" x14ac:dyDescent="0.3">
      <c r="A577" s="166" t="s">
        <v>31</v>
      </c>
      <c r="B577" s="150" t="s">
        <v>226</v>
      </c>
      <c r="C577" s="150"/>
      <c r="D577" s="575"/>
      <c r="E577" s="575"/>
      <c r="F577" s="575"/>
      <c r="G577" s="575"/>
      <c r="H577" s="575"/>
      <c r="I577" s="575"/>
    </row>
    <row r="578" spans="1:9" x14ac:dyDescent="0.3">
      <c r="A578" s="150"/>
      <c r="B578" s="150" t="s">
        <v>227</v>
      </c>
      <c r="C578" s="150"/>
      <c r="D578" s="575"/>
      <c r="E578" s="575"/>
      <c r="F578" s="575"/>
      <c r="G578" s="575"/>
      <c r="H578" s="575"/>
      <c r="I578" s="575"/>
    </row>
    <row r="579" spans="1:9" x14ac:dyDescent="0.3">
      <c r="A579" s="150"/>
      <c r="B579" s="150" t="s">
        <v>228</v>
      </c>
      <c r="C579" s="150"/>
      <c r="D579" s="575"/>
      <c r="E579" s="575"/>
      <c r="F579" s="575"/>
      <c r="G579" s="575"/>
      <c r="H579" s="575"/>
      <c r="I579" s="575"/>
    </row>
    <row r="580" spans="1:9" x14ac:dyDescent="0.3">
      <c r="A580" s="150"/>
      <c r="B580" s="150" t="s">
        <v>229</v>
      </c>
      <c r="C580" s="150"/>
      <c r="D580" s="575"/>
      <c r="E580" s="575"/>
      <c r="F580" s="575"/>
      <c r="G580" s="575"/>
      <c r="H580" s="575"/>
      <c r="I580" s="575"/>
    </row>
    <row r="581" spans="1:9" x14ac:dyDescent="0.3">
      <c r="A581" s="150"/>
      <c r="B581" s="150" t="s">
        <v>230</v>
      </c>
      <c r="C581" s="150"/>
      <c r="D581" s="575"/>
      <c r="E581" s="575"/>
      <c r="F581" s="575"/>
      <c r="G581" s="575"/>
      <c r="H581" s="575"/>
      <c r="I581" s="575"/>
    </row>
    <row r="582" spans="1:9" ht="16.2" thickBot="1" x14ac:dyDescent="0.35">
      <c r="A582" s="150"/>
      <c r="B582" s="150" t="s">
        <v>231</v>
      </c>
      <c r="C582" s="150"/>
      <c r="D582" s="576"/>
      <c r="E582" s="575"/>
      <c r="F582" s="576"/>
      <c r="G582" s="575"/>
      <c r="H582" s="575"/>
      <c r="I582" s="575"/>
    </row>
    <row r="583" spans="1:9" ht="16.2" thickBot="1" x14ac:dyDescent="0.35">
      <c r="A583" s="150"/>
      <c r="B583" s="167" t="s">
        <v>232</v>
      </c>
      <c r="C583" s="150"/>
      <c r="D583" s="422"/>
      <c r="E583" s="150" t="s">
        <v>163</v>
      </c>
      <c r="F583" s="422"/>
      <c r="G583" s="206"/>
      <c r="H583" s="150" t="s">
        <v>164</v>
      </c>
      <c r="I583" s="150"/>
    </row>
    <row r="584" spans="1:9" x14ac:dyDescent="0.3">
      <c r="B584" s="166"/>
      <c r="C584" s="150"/>
      <c r="D584" s="452" t="s">
        <v>791</v>
      </c>
      <c r="E584" s="568"/>
      <c r="F584" s="568"/>
      <c r="G584" s="568"/>
      <c r="H584" s="568"/>
      <c r="I584" s="568"/>
    </row>
    <row r="585" spans="1:9" x14ac:dyDescent="0.3">
      <c r="B585" s="461"/>
      <c r="C585" s="462"/>
      <c r="D585" s="452"/>
      <c r="E585" s="463"/>
      <c r="F585" s="463"/>
      <c r="G585" s="463"/>
      <c r="H585" s="463"/>
      <c r="I585" s="463"/>
    </row>
    <row r="586" spans="1:9" x14ac:dyDescent="0.3">
      <c r="A586" s="166" t="s">
        <v>32</v>
      </c>
      <c r="B586" s="150" t="s">
        <v>226</v>
      </c>
      <c r="C586" s="150"/>
      <c r="D586" s="575"/>
      <c r="E586" s="575"/>
      <c r="F586" s="575"/>
      <c r="G586" s="575"/>
      <c r="H586" s="575"/>
      <c r="I586" s="575"/>
    </row>
    <row r="587" spans="1:9" x14ac:dyDescent="0.3">
      <c r="A587" s="150"/>
      <c r="B587" s="150" t="s">
        <v>227</v>
      </c>
      <c r="C587" s="150"/>
      <c r="D587" s="575"/>
      <c r="E587" s="575"/>
      <c r="F587" s="575"/>
      <c r="G587" s="575"/>
      <c r="H587" s="575"/>
      <c r="I587" s="575"/>
    </row>
    <row r="588" spans="1:9" x14ac:dyDescent="0.3">
      <c r="A588" s="150"/>
      <c r="B588" s="150" t="s">
        <v>228</v>
      </c>
      <c r="C588" s="150"/>
      <c r="D588" s="575"/>
      <c r="E588" s="575"/>
      <c r="F588" s="575"/>
      <c r="G588" s="575"/>
      <c r="H588" s="575"/>
      <c r="I588" s="575"/>
    </row>
    <row r="589" spans="1:9" x14ac:dyDescent="0.3">
      <c r="A589" s="150"/>
      <c r="B589" s="150" t="s">
        <v>229</v>
      </c>
      <c r="C589" s="150"/>
      <c r="D589" s="575"/>
      <c r="E589" s="575"/>
      <c r="F589" s="575"/>
      <c r="G589" s="575"/>
      <c r="H589" s="575"/>
      <c r="I589" s="575"/>
    </row>
    <row r="590" spans="1:9" x14ac:dyDescent="0.3">
      <c r="A590" s="150"/>
      <c r="B590" s="150" t="s">
        <v>230</v>
      </c>
      <c r="C590" s="150"/>
      <c r="D590" s="575"/>
      <c r="E590" s="575"/>
      <c r="F590" s="575"/>
      <c r="G590" s="575"/>
      <c r="H590" s="575"/>
      <c r="I590" s="575"/>
    </row>
    <row r="591" spans="1:9" ht="16.2" thickBot="1" x14ac:dyDescent="0.35">
      <c r="A591" s="150"/>
      <c r="B591" s="150" t="s">
        <v>231</v>
      </c>
      <c r="C591" s="150"/>
      <c r="D591" s="576"/>
      <c r="E591" s="575"/>
      <c r="F591" s="576"/>
      <c r="G591" s="575"/>
      <c r="H591" s="575"/>
      <c r="I591" s="575"/>
    </row>
    <row r="592" spans="1:9" ht="16.2" thickBot="1" x14ac:dyDescent="0.35">
      <c r="A592" s="150"/>
      <c r="B592" s="167" t="s">
        <v>232</v>
      </c>
      <c r="C592" s="150"/>
      <c r="D592" s="422"/>
      <c r="E592" s="150" t="s">
        <v>163</v>
      </c>
      <c r="F592" s="422"/>
      <c r="G592" s="206"/>
      <c r="H592" s="150" t="s">
        <v>164</v>
      </c>
      <c r="I592" s="150"/>
    </row>
    <row r="593" spans="1:10" s="149" customFormat="1" x14ac:dyDescent="0.3">
      <c r="A593" s="145"/>
      <c r="B593" s="166"/>
      <c r="C593" s="150"/>
      <c r="D593" s="452" t="s">
        <v>791</v>
      </c>
      <c r="E593" s="568"/>
      <c r="F593" s="568"/>
      <c r="G593" s="568"/>
      <c r="H593" s="568"/>
      <c r="I593" s="568"/>
      <c r="J593" s="358"/>
    </row>
    <row r="595" spans="1:10" x14ac:dyDescent="0.3">
      <c r="A595" s="166" t="s">
        <v>82</v>
      </c>
      <c r="B595" s="150" t="s">
        <v>226</v>
      </c>
      <c r="C595" s="150"/>
      <c r="D595" s="575"/>
      <c r="E595" s="575"/>
      <c r="F595" s="575"/>
      <c r="G595" s="575"/>
      <c r="H595" s="575"/>
      <c r="I595" s="575"/>
    </row>
    <row r="596" spans="1:10" x14ac:dyDescent="0.3">
      <c r="A596" s="150"/>
      <c r="B596" s="150" t="s">
        <v>227</v>
      </c>
      <c r="C596" s="150"/>
      <c r="D596" s="575"/>
      <c r="E596" s="575"/>
      <c r="F596" s="575"/>
      <c r="G596" s="575"/>
      <c r="H596" s="575"/>
      <c r="I596" s="575"/>
    </row>
    <row r="597" spans="1:10" x14ac:dyDescent="0.3">
      <c r="A597" s="150"/>
      <c r="B597" s="150" t="s">
        <v>228</v>
      </c>
      <c r="C597" s="150"/>
      <c r="D597" s="575"/>
      <c r="E597" s="575"/>
      <c r="F597" s="575"/>
      <c r="G597" s="575"/>
      <c r="H597" s="575"/>
      <c r="I597" s="575"/>
    </row>
    <row r="598" spans="1:10" x14ac:dyDescent="0.3">
      <c r="A598" s="150"/>
      <c r="B598" s="150" t="s">
        <v>229</v>
      </c>
      <c r="C598" s="150"/>
      <c r="D598" s="575"/>
      <c r="E598" s="575"/>
      <c r="F598" s="575"/>
      <c r="G598" s="575"/>
      <c r="H598" s="575"/>
      <c r="I598" s="575"/>
    </row>
    <row r="599" spans="1:10" x14ac:dyDescent="0.3">
      <c r="A599" s="150"/>
      <c r="B599" s="150" t="s">
        <v>230</v>
      </c>
      <c r="C599" s="150"/>
      <c r="D599" s="575"/>
      <c r="E599" s="575"/>
      <c r="F599" s="575"/>
      <c r="G599" s="575"/>
      <c r="H599" s="575"/>
      <c r="I599" s="575"/>
    </row>
    <row r="600" spans="1:10" ht="16.2" thickBot="1" x14ac:dyDescent="0.35">
      <c r="A600" s="150"/>
      <c r="B600" s="150" t="s">
        <v>231</v>
      </c>
      <c r="C600" s="150"/>
      <c r="D600" s="576"/>
      <c r="E600" s="575"/>
      <c r="F600" s="576"/>
      <c r="G600" s="575"/>
      <c r="H600" s="575"/>
      <c r="I600" s="575"/>
    </row>
    <row r="601" spans="1:10" ht="16.2" thickBot="1" x14ac:dyDescent="0.35">
      <c r="A601" s="150"/>
      <c r="B601" s="167" t="s">
        <v>232</v>
      </c>
      <c r="C601" s="150"/>
      <c r="D601" s="422"/>
      <c r="E601" s="150" t="s">
        <v>163</v>
      </c>
      <c r="F601" s="422"/>
      <c r="G601" s="206"/>
      <c r="H601" s="150" t="s">
        <v>164</v>
      </c>
      <c r="I601" s="150"/>
    </row>
    <row r="602" spans="1:10" s="149" customFormat="1" x14ac:dyDescent="0.3">
      <c r="A602" s="145"/>
      <c r="B602" s="166"/>
      <c r="C602" s="150"/>
      <c r="D602" s="452" t="s">
        <v>791</v>
      </c>
      <c r="E602" s="568"/>
      <c r="F602" s="568"/>
      <c r="G602" s="568"/>
      <c r="H602" s="568"/>
      <c r="I602" s="568"/>
      <c r="J602" s="358"/>
    </row>
    <row r="604" spans="1:10" x14ac:dyDescent="0.3">
      <c r="A604" s="166" t="s">
        <v>88</v>
      </c>
      <c r="B604" s="150" t="s">
        <v>226</v>
      </c>
      <c r="C604" s="150"/>
      <c r="D604" s="575"/>
      <c r="E604" s="575"/>
      <c r="F604" s="575"/>
      <c r="G604" s="575"/>
      <c r="H604" s="575"/>
      <c r="I604" s="575"/>
    </row>
    <row r="605" spans="1:10" x14ac:dyDescent="0.3">
      <c r="A605" s="150"/>
      <c r="B605" s="150" t="s">
        <v>227</v>
      </c>
      <c r="C605" s="150"/>
      <c r="D605" s="575"/>
      <c r="E605" s="575"/>
      <c r="F605" s="575"/>
      <c r="G605" s="575"/>
      <c r="H605" s="575"/>
      <c r="I605" s="575"/>
    </row>
    <row r="606" spans="1:10" x14ac:dyDescent="0.3">
      <c r="A606" s="150"/>
      <c r="B606" s="150" t="s">
        <v>228</v>
      </c>
      <c r="C606" s="150"/>
      <c r="D606" s="575"/>
      <c r="E606" s="575"/>
      <c r="F606" s="575"/>
      <c r="G606" s="575"/>
      <c r="H606" s="575"/>
      <c r="I606" s="575"/>
    </row>
    <row r="607" spans="1:10" x14ac:dyDescent="0.3">
      <c r="A607" s="150"/>
      <c r="B607" s="150" t="s">
        <v>229</v>
      </c>
      <c r="C607" s="150"/>
      <c r="D607" s="575"/>
      <c r="E607" s="575"/>
      <c r="F607" s="575"/>
      <c r="G607" s="575"/>
      <c r="H607" s="575"/>
      <c r="I607" s="575"/>
    </row>
    <row r="608" spans="1:10" x14ac:dyDescent="0.3">
      <c r="A608" s="150"/>
      <c r="B608" s="150" t="s">
        <v>230</v>
      </c>
      <c r="C608" s="150"/>
      <c r="D608" s="575"/>
      <c r="E608" s="575"/>
      <c r="F608" s="575"/>
      <c r="G608" s="575"/>
      <c r="H608" s="575"/>
      <c r="I608" s="575"/>
    </row>
    <row r="609" spans="1:10" ht="16.2" thickBot="1" x14ac:dyDescent="0.35">
      <c r="A609" s="150"/>
      <c r="B609" s="150" t="s">
        <v>231</v>
      </c>
      <c r="C609" s="150"/>
      <c r="D609" s="576"/>
      <c r="E609" s="575"/>
      <c r="F609" s="576"/>
      <c r="G609" s="575"/>
      <c r="H609" s="575"/>
      <c r="I609" s="575"/>
    </row>
    <row r="610" spans="1:10" ht="16.2" thickBot="1" x14ac:dyDescent="0.35">
      <c r="A610" s="150"/>
      <c r="B610" s="167" t="s">
        <v>232</v>
      </c>
      <c r="C610" s="150"/>
      <c r="D610" s="422"/>
      <c r="E610" s="150" t="s">
        <v>163</v>
      </c>
      <c r="F610" s="422"/>
      <c r="G610" s="206"/>
      <c r="H610" s="150" t="s">
        <v>164</v>
      </c>
      <c r="I610" s="150"/>
    </row>
    <row r="611" spans="1:10" s="149" customFormat="1" x14ac:dyDescent="0.3">
      <c r="A611" s="145"/>
      <c r="B611" s="166"/>
      <c r="C611" s="150"/>
      <c r="D611" s="452" t="s">
        <v>791</v>
      </c>
      <c r="E611" s="568"/>
      <c r="F611" s="568"/>
      <c r="G611" s="568"/>
      <c r="H611" s="568"/>
      <c r="I611" s="568"/>
      <c r="J611" s="358"/>
    </row>
    <row r="613" spans="1:10" x14ac:dyDescent="0.3">
      <c r="A613" s="177" t="s">
        <v>44</v>
      </c>
      <c r="B613" s="177" t="s">
        <v>902</v>
      </c>
    </row>
    <row r="614" spans="1:10" ht="9" customHeight="1" x14ac:dyDescent="0.3"/>
    <row r="615" spans="1:10" x14ac:dyDescent="0.3">
      <c r="B615" s="170" t="s">
        <v>801</v>
      </c>
    </row>
    <row r="616" spans="1:10" ht="6" customHeight="1" thickBot="1" x14ac:dyDescent="0.35"/>
    <row r="617" spans="1:10" ht="16.2" thickBot="1" x14ac:dyDescent="0.35">
      <c r="B617" s="170" t="s">
        <v>903</v>
      </c>
      <c r="E617" s="422"/>
      <c r="F617" s="150" t="s">
        <v>802</v>
      </c>
      <c r="G617" s="150"/>
      <c r="H617" s="464"/>
      <c r="I617" s="462"/>
    </row>
    <row r="618" spans="1:10" ht="16.2" thickBot="1" x14ac:dyDescent="0.35">
      <c r="B618" s="170" t="s">
        <v>904</v>
      </c>
      <c r="E618" s="422"/>
      <c r="F618" s="150" t="s">
        <v>802</v>
      </c>
      <c r="G618" s="150"/>
      <c r="H618" s="464"/>
      <c r="I618" s="462"/>
    </row>
    <row r="619" spans="1:10" ht="54" customHeight="1" x14ac:dyDescent="0.25">
      <c r="B619" s="617" t="s">
        <v>901</v>
      </c>
      <c r="C619" s="617"/>
      <c r="D619" s="617"/>
      <c r="E619" s="617"/>
      <c r="F619" s="617"/>
      <c r="G619" s="617"/>
      <c r="H619" s="617"/>
      <c r="I619" s="617"/>
      <c r="J619" s="617"/>
    </row>
    <row r="620" spans="1:10" ht="12" customHeight="1" x14ac:dyDescent="0.3"/>
    <row r="621" spans="1:10" x14ac:dyDescent="0.3">
      <c r="A621" s="153" t="s">
        <v>247</v>
      </c>
      <c r="C621" s="153" t="s">
        <v>238</v>
      </c>
    </row>
    <row r="622" spans="1:10" ht="6.75" customHeight="1" x14ac:dyDescent="0.3"/>
    <row r="623" spans="1:10" ht="78" customHeight="1" x14ac:dyDescent="0.3">
      <c r="B623" s="574" t="s">
        <v>821</v>
      </c>
      <c r="C623" s="574"/>
      <c r="D623" s="574"/>
      <c r="E623" s="574"/>
      <c r="F623" s="574"/>
      <c r="G623" s="574"/>
      <c r="H623" s="574"/>
      <c r="I623" s="574"/>
    </row>
    <row r="624" spans="1:10" ht="9" customHeight="1" x14ac:dyDescent="0.3"/>
    <row r="625" spans="1:9" x14ac:dyDescent="0.3">
      <c r="A625" s="177" t="s">
        <v>653</v>
      </c>
      <c r="B625" s="177" t="s">
        <v>239</v>
      </c>
    </row>
    <row r="626" spans="1:9" ht="6" customHeight="1" x14ac:dyDescent="0.3"/>
    <row r="627" spans="1:9" ht="97.5" customHeight="1" x14ac:dyDescent="0.3">
      <c r="B627" s="574" t="s">
        <v>822</v>
      </c>
      <c r="C627" s="574"/>
      <c r="D627" s="574"/>
      <c r="E627" s="574"/>
      <c r="F627" s="574"/>
      <c r="G627" s="574"/>
      <c r="H627" s="574"/>
      <c r="I627" s="574"/>
    </row>
    <row r="628" spans="1:9" ht="18" customHeight="1" x14ac:dyDescent="0.35">
      <c r="B628" s="738" t="s">
        <v>804</v>
      </c>
      <c r="C628" s="738"/>
      <c r="D628" s="738"/>
      <c r="E628" s="448"/>
      <c r="F628" s="448"/>
      <c r="G628" s="448"/>
      <c r="H628" s="448"/>
      <c r="I628" s="448"/>
    </row>
    <row r="629" spans="1:9" ht="54.75" customHeight="1" x14ac:dyDescent="0.3">
      <c r="B629" s="574" t="s">
        <v>866</v>
      </c>
      <c r="C629" s="574"/>
      <c r="D629" s="574"/>
      <c r="E629" s="574"/>
      <c r="F629" s="574"/>
      <c r="G629" s="574"/>
      <c r="H629" s="574"/>
      <c r="I629" s="574"/>
    </row>
    <row r="630" spans="1:9" ht="15" customHeight="1" x14ac:dyDescent="0.3">
      <c r="B630" s="739" t="s">
        <v>803</v>
      </c>
      <c r="C630" s="739"/>
      <c r="D630" s="739"/>
      <c r="E630" s="739"/>
      <c r="F630" s="448"/>
      <c r="G630" s="448"/>
      <c r="H630" s="448"/>
      <c r="I630" s="448"/>
    </row>
    <row r="631" spans="1:9" ht="34.5" customHeight="1" x14ac:dyDescent="0.3">
      <c r="B631" s="574" t="s">
        <v>807</v>
      </c>
      <c r="C631" s="574"/>
      <c r="D631" s="574"/>
      <c r="E631" s="574"/>
      <c r="F631" s="574"/>
      <c r="G631" s="574"/>
      <c r="H631" s="574"/>
      <c r="I631" s="574"/>
    </row>
    <row r="632" spans="1:9" ht="10.5" customHeight="1" x14ac:dyDescent="0.3"/>
    <row r="633" spans="1:9" x14ac:dyDescent="0.3">
      <c r="A633" s="177" t="s">
        <v>661</v>
      </c>
      <c r="B633" s="177" t="s">
        <v>240</v>
      </c>
    </row>
    <row r="634" spans="1:9" ht="6.75" customHeight="1" x14ac:dyDescent="0.3"/>
    <row r="635" spans="1:9" x14ac:dyDescent="0.3">
      <c r="B635" s="198" t="s">
        <v>241</v>
      </c>
    </row>
    <row r="636" spans="1:9" x14ac:dyDescent="0.3">
      <c r="B636" s="170" t="s">
        <v>242</v>
      </c>
      <c r="C636" s="170"/>
      <c r="D636" s="170"/>
      <c r="E636" s="170"/>
      <c r="F636" s="602"/>
      <c r="G636" s="603"/>
      <c r="H636" s="170"/>
    </row>
    <row r="637" spans="1:9" x14ac:dyDescent="0.3">
      <c r="B637" s="170" t="s">
        <v>243</v>
      </c>
      <c r="C637" s="170"/>
      <c r="D637" s="170"/>
      <c r="E637" s="170"/>
      <c r="F637" s="585"/>
      <c r="G637" s="586"/>
      <c r="H637" s="170"/>
    </row>
    <row r="638" spans="1:9" x14ac:dyDescent="0.3">
      <c r="B638" s="170" t="s">
        <v>244</v>
      </c>
      <c r="C638" s="170"/>
      <c r="D638" s="170"/>
      <c r="E638" s="170"/>
      <c r="F638" s="585"/>
      <c r="G638" s="586"/>
      <c r="H638" s="170"/>
    </row>
    <row r="639" spans="1:9" x14ac:dyDescent="0.3">
      <c r="B639" s="170" t="s">
        <v>245</v>
      </c>
      <c r="C639" s="170"/>
      <c r="D639" s="170"/>
      <c r="E639" s="170"/>
      <c r="F639" s="583">
        <v>0</v>
      </c>
      <c r="G639" s="584"/>
      <c r="H639" s="300"/>
    </row>
    <row r="641" spans="1:9" x14ac:dyDescent="0.3">
      <c r="A641" s="177" t="s">
        <v>44</v>
      </c>
      <c r="B641" s="177" t="s">
        <v>246</v>
      </c>
    </row>
    <row r="642" spans="1:9" ht="65.25" customHeight="1" x14ac:dyDescent="0.3">
      <c r="B642" s="574" t="s">
        <v>864</v>
      </c>
      <c r="C642" s="574"/>
      <c r="D642" s="574"/>
      <c r="E642" s="574"/>
      <c r="F642" s="574"/>
      <c r="G642" s="574"/>
      <c r="H642" s="574"/>
      <c r="I642" s="574"/>
    </row>
    <row r="643" spans="1:9" ht="47.25" customHeight="1" x14ac:dyDescent="0.3">
      <c r="B643" s="574" t="s">
        <v>806</v>
      </c>
      <c r="C643" s="574"/>
      <c r="D643" s="574"/>
      <c r="E643" s="574"/>
      <c r="F643" s="574"/>
      <c r="G643" s="574"/>
      <c r="H643" s="574"/>
      <c r="I643" s="574"/>
    </row>
    <row r="644" spans="1:9" ht="15" customHeight="1" x14ac:dyDescent="0.3">
      <c r="B644" s="735" t="s">
        <v>917</v>
      </c>
      <c r="C644" s="649"/>
      <c r="D644" s="649"/>
      <c r="E644" s="649"/>
      <c r="F644" s="649"/>
      <c r="G644" s="649"/>
      <c r="H644" s="649"/>
      <c r="I644" s="649"/>
    </row>
    <row r="645" spans="1:9" ht="9.75" customHeight="1" x14ac:dyDescent="0.3"/>
    <row r="646" spans="1:9" x14ac:dyDescent="0.3">
      <c r="A646" s="153" t="s">
        <v>274</v>
      </c>
      <c r="C646" s="153" t="s">
        <v>248</v>
      </c>
    </row>
    <row r="647" spans="1:9" ht="8.25" customHeight="1" x14ac:dyDescent="0.3"/>
    <row r="648" spans="1:9" x14ac:dyDescent="0.3">
      <c r="A648" s="177" t="s">
        <v>653</v>
      </c>
      <c r="B648" s="177" t="s">
        <v>249</v>
      </c>
      <c r="E648" s="151" t="s">
        <v>250</v>
      </c>
    </row>
    <row r="649" spans="1:9" ht="7.5" customHeight="1" x14ac:dyDescent="0.3"/>
    <row r="650" spans="1:9" ht="16.2" thickBot="1" x14ac:dyDescent="0.35">
      <c r="A650" s="209" t="s">
        <v>251</v>
      </c>
      <c r="B650" s="209"/>
      <c r="C650" s="209"/>
      <c r="D650" s="427" t="s">
        <v>252</v>
      </c>
      <c r="E650" s="427" t="s">
        <v>253</v>
      </c>
      <c r="F650" s="572" t="s">
        <v>254</v>
      </c>
      <c r="G650" s="573"/>
      <c r="H650" s="587"/>
      <c r="I650" s="202" t="s">
        <v>255</v>
      </c>
    </row>
    <row r="651" spans="1:9" ht="16.2" thickBot="1" x14ac:dyDescent="0.35">
      <c r="A651" s="577" t="s">
        <v>256</v>
      </c>
      <c r="B651" s="577"/>
      <c r="C651" s="608"/>
      <c r="D651" s="422"/>
      <c r="E651" s="422"/>
      <c r="F651" s="605"/>
      <c r="G651" s="605"/>
      <c r="H651" s="606"/>
      <c r="I651" s="201"/>
    </row>
    <row r="652" spans="1:9" ht="16.2" thickBot="1" x14ac:dyDescent="0.35">
      <c r="A652" s="577" t="s">
        <v>805</v>
      </c>
      <c r="B652" s="577"/>
      <c r="C652" s="608"/>
      <c r="D652" s="422"/>
      <c r="E652" s="422"/>
      <c r="F652" s="605"/>
      <c r="G652" s="605"/>
      <c r="H652" s="606"/>
      <c r="I652" s="201"/>
    </row>
    <row r="653" spans="1:9" ht="16.2" thickBot="1" x14ac:dyDescent="0.35">
      <c r="A653" s="577" t="s">
        <v>257</v>
      </c>
      <c r="B653" s="577"/>
      <c r="C653" s="608"/>
      <c r="D653" s="422"/>
      <c r="E653" s="422"/>
      <c r="F653" s="605"/>
      <c r="G653" s="605"/>
      <c r="H653" s="606"/>
      <c r="I653" s="201"/>
    </row>
    <row r="654" spans="1:9" ht="16.2" thickBot="1" x14ac:dyDescent="0.35">
      <c r="A654" s="577" t="s">
        <v>258</v>
      </c>
      <c r="B654" s="577"/>
      <c r="C654" s="608"/>
      <c r="D654" s="422"/>
      <c r="E654" s="422"/>
      <c r="F654" s="605"/>
      <c r="G654" s="605"/>
      <c r="H654" s="606"/>
      <c r="I654" s="201"/>
    </row>
    <row r="655" spans="1:9" ht="16.2" thickBot="1" x14ac:dyDescent="0.35">
      <c r="A655" s="577" t="s">
        <v>259</v>
      </c>
      <c r="B655" s="577"/>
      <c r="C655" s="608"/>
      <c r="D655" s="422"/>
      <c r="E655" s="422"/>
      <c r="F655" s="605"/>
      <c r="G655" s="605"/>
      <c r="H655" s="606"/>
      <c r="I655" s="201"/>
    </row>
    <row r="656" spans="1:9" ht="16.2" thickBot="1" x14ac:dyDescent="0.35">
      <c r="A656" s="733" t="s">
        <v>260</v>
      </c>
      <c r="B656" s="733"/>
      <c r="C656" s="734"/>
      <c r="D656" s="422"/>
      <c r="E656" s="422"/>
      <c r="F656" s="607"/>
      <c r="G656" s="605"/>
      <c r="H656" s="606"/>
      <c r="I656" s="201"/>
    </row>
    <row r="657" spans="1:9" ht="16.2" thickBot="1" x14ac:dyDescent="0.35">
      <c r="A657" s="480" t="s">
        <v>43</v>
      </c>
      <c r="B657" s="481"/>
      <c r="C657" s="481"/>
      <c r="D657" s="422"/>
      <c r="E657" s="422"/>
      <c r="F657" s="415"/>
      <c r="G657" s="415"/>
      <c r="H657" s="416"/>
      <c r="I657" s="201"/>
    </row>
    <row r="658" spans="1:9" ht="16.2" thickBot="1" x14ac:dyDescent="0.35">
      <c r="A658" s="734" t="s">
        <v>43</v>
      </c>
      <c r="B658" s="736"/>
      <c r="C658" s="737"/>
      <c r="D658" s="422"/>
      <c r="E658" s="422"/>
      <c r="F658" s="415"/>
      <c r="G658" s="415"/>
      <c r="H658" s="416"/>
      <c r="I658" s="201"/>
    </row>
    <row r="659" spans="1:9" ht="8.25" customHeight="1" x14ac:dyDescent="0.3">
      <c r="A659" s="210"/>
      <c r="B659" s="210"/>
      <c r="C659" s="210"/>
      <c r="D659" s="206"/>
      <c r="E659" s="206"/>
      <c r="F659" s="142"/>
      <c r="G659" s="142"/>
      <c r="H659" s="142"/>
      <c r="I659" s="206"/>
    </row>
    <row r="660" spans="1:9" x14ac:dyDescent="0.3">
      <c r="A660" s="177" t="s">
        <v>661</v>
      </c>
      <c r="B660" s="177" t="s">
        <v>261</v>
      </c>
    </row>
    <row r="661" spans="1:9" ht="9.75" customHeight="1" x14ac:dyDescent="0.3"/>
    <row r="662" spans="1:9" x14ac:dyDescent="0.3">
      <c r="B662" s="165" t="s">
        <v>262</v>
      </c>
    </row>
    <row r="663" spans="1:9" x14ac:dyDescent="0.3">
      <c r="A663" s="150"/>
      <c r="B663" s="265">
        <v>0</v>
      </c>
      <c r="C663" s="150" t="s">
        <v>66</v>
      </c>
      <c r="D663" s="167" t="s">
        <v>263</v>
      </c>
      <c r="E663" s="150"/>
      <c r="F663" s="575"/>
      <c r="G663" s="575"/>
      <c r="H663" s="575"/>
      <c r="I663" s="575"/>
    </row>
    <row r="664" spans="1:9" x14ac:dyDescent="0.3">
      <c r="A664" s="150"/>
      <c r="B664" s="150" t="s">
        <v>264</v>
      </c>
      <c r="C664" s="150"/>
      <c r="D664" s="604">
        <v>0</v>
      </c>
      <c r="E664" s="604"/>
      <c r="F664" s="150"/>
      <c r="G664" s="150"/>
      <c r="H664" s="166" t="s">
        <v>265</v>
      </c>
      <c r="I664" s="176"/>
    </row>
    <row r="665" spans="1:9" x14ac:dyDescent="0.3">
      <c r="A665" s="150"/>
      <c r="B665" s="150" t="s">
        <v>266</v>
      </c>
      <c r="C665" s="150"/>
      <c r="D665" s="604">
        <v>0</v>
      </c>
      <c r="E665" s="604"/>
      <c r="F665" s="150"/>
      <c r="G665" s="150"/>
      <c r="H665" s="150"/>
      <c r="I665" s="150"/>
    </row>
    <row r="666" spans="1:9" x14ac:dyDescent="0.3">
      <c r="A666" s="150"/>
      <c r="B666" s="150" t="s">
        <v>267</v>
      </c>
      <c r="C666" s="150"/>
      <c r="D666" s="265"/>
      <c r="E666" s="150"/>
      <c r="F666" s="150" t="s">
        <v>268</v>
      </c>
      <c r="G666" s="150"/>
      <c r="H666" s="265"/>
      <c r="I666" s="150"/>
    </row>
    <row r="667" spans="1:9" ht="10.5" customHeight="1" x14ac:dyDescent="0.3"/>
    <row r="668" spans="1:9" x14ac:dyDescent="0.3">
      <c r="A668" s="177" t="s">
        <v>44</v>
      </c>
      <c r="B668" s="177" t="s">
        <v>269</v>
      </c>
      <c r="E668" s="151" t="s">
        <v>270</v>
      </c>
    </row>
    <row r="669" spans="1:9" ht="9" customHeight="1" x14ac:dyDescent="0.3"/>
    <row r="670" spans="1:9" x14ac:dyDescent="0.3">
      <c r="B670" s="165" t="s">
        <v>271</v>
      </c>
    </row>
    <row r="671" spans="1:9" ht="6.9" customHeight="1" x14ac:dyDescent="0.3"/>
    <row r="672" spans="1:9" x14ac:dyDescent="0.3">
      <c r="A672" s="150"/>
      <c r="B672" s="150" t="s">
        <v>272</v>
      </c>
      <c r="C672" s="150"/>
      <c r="D672" s="604">
        <v>0</v>
      </c>
      <c r="E672" s="604"/>
      <c r="F672" s="150"/>
      <c r="G672" s="150"/>
      <c r="H672" s="150"/>
      <c r="I672" s="150"/>
    </row>
    <row r="673" spans="1:10" ht="16.2" thickBot="1" x14ac:dyDescent="0.35">
      <c r="A673" s="150"/>
      <c r="B673" s="575"/>
      <c r="C673" s="575"/>
      <c r="D673" s="604">
        <v>0</v>
      </c>
      <c r="E673" s="604"/>
      <c r="F673" s="150"/>
      <c r="G673" s="150"/>
      <c r="H673" s="150"/>
      <c r="I673" s="150"/>
    </row>
    <row r="674" spans="1:10" ht="16.2" thickBot="1" x14ac:dyDescent="0.35">
      <c r="B674" s="170" t="s">
        <v>273</v>
      </c>
      <c r="E674" s="422"/>
      <c r="F674" s="150" t="s">
        <v>787</v>
      </c>
      <c r="G674" s="150"/>
      <c r="H674" s="464" t="s">
        <v>268</v>
      </c>
      <c r="I674" s="434"/>
    </row>
    <row r="675" spans="1:10" ht="6.9" customHeight="1" x14ac:dyDescent="0.3"/>
    <row r="676" spans="1:10" x14ac:dyDescent="0.3">
      <c r="A676" s="153" t="s">
        <v>276</v>
      </c>
      <c r="C676" s="153" t="s">
        <v>275</v>
      </c>
    </row>
    <row r="677" spans="1:10" ht="6.75" customHeight="1" x14ac:dyDescent="0.3"/>
    <row r="678" spans="1:10" ht="63.75" customHeight="1" x14ac:dyDescent="0.25">
      <c r="B678" s="574" t="s">
        <v>808</v>
      </c>
      <c r="C678" s="574"/>
      <c r="D678" s="574"/>
      <c r="E678" s="574"/>
      <c r="F678" s="574"/>
      <c r="G678" s="574"/>
      <c r="H678" s="574"/>
      <c r="I678" s="574"/>
      <c r="J678" s="574"/>
    </row>
    <row r="679" spans="1:10" ht="18" customHeight="1" x14ac:dyDescent="0.3">
      <c r="A679" s="153" t="s">
        <v>277</v>
      </c>
      <c r="C679" s="153" t="s">
        <v>865</v>
      </c>
    </row>
    <row r="680" spans="1:10" ht="7.5" customHeight="1" x14ac:dyDescent="0.3"/>
    <row r="681" spans="1:10" x14ac:dyDescent="0.3">
      <c r="A681" s="153" t="s">
        <v>78</v>
      </c>
      <c r="C681" s="153" t="s">
        <v>79</v>
      </c>
    </row>
    <row r="682" spans="1:10" ht="6.75" customHeight="1" x14ac:dyDescent="0.3"/>
    <row r="683" spans="1:10" ht="48" customHeight="1" thickBot="1" x14ac:dyDescent="0.3">
      <c r="B683" s="574" t="s">
        <v>679</v>
      </c>
      <c r="C683" s="574"/>
      <c r="D683" s="574"/>
      <c r="E683" s="574"/>
      <c r="F683" s="574"/>
      <c r="G683" s="574"/>
      <c r="H683" s="574"/>
      <c r="I683" s="574"/>
      <c r="J683" s="574"/>
    </row>
    <row r="684" spans="1:10" ht="16.2" thickBot="1" x14ac:dyDescent="0.35">
      <c r="B684" s="422"/>
      <c r="C684" s="150" t="s">
        <v>163</v>
      </c>
      <c r="D684" s="422"/>
      <c r="E684" s="150" t="s">
        <v>164</v>
      </c>
    </row>
    <row r="685" spans="1:10" ht="8.25" customHeight="1" thickBot="1" x14ac:dyDescent="0.35"/>
    <row r="686" spans="1:10" ht="15" customHeight="1" thickBot="1" x14ac:dyDescent="0.3">
      <c r="B686" s="422"/>
      <c r="C686" s="723" t="s">
        <v>793</v>
      </c>
      <c r="D686" s="616"/>
      <c r="E686" s="616"/>
      <c r="F686" s="616"/>
      <c r="G686" s="724" t="s">
        <v>809</v>
      </c>
      <c r="H686" s="725"/>
      <c r="I686" s="725"/>
      <c r="J686" s="726"/>
    </row>
    <row r="687" spans="1:10" ht="15" customHeight="1" thickBot="1" x14ac:dyDescent="0.3">
      <c r="B687" s="422"/>
      <c r="C687" s="150" t="s">
        <v>680</v>
      </c>
      <c r="G687" s="727"/>
      <c r="H687" s="728"/>
      <c r="I687" s="728"/>
      <c r="J687" s="729"/>
    </row>
    <row r="688" spans="1:10" ht="15" customHeight="1" thickBot="1" x14ac:dyDescent="0.3">
      <c r="B688" s="422"/>
      <c r="C688" s="150" t="s">
        <v>80</v>
      </c>
      <c r="G688" s="730"/>
      <c r="H688" s="731"/>
      <c r="I688" s="731"/>
      <c r="J688" s="732"/>
    </row>
    <row r="689" spans="2:10" ht="15" customHeight="1" thickBot="1" x14ac:dyDescent="0.35">
      <c r="B689" s="422"/>
      <c r="C689" s="575"/>
      <c r="D689" s="575"/>
      <c r="E689" s="575"/>
      <c r="F689" s="575"/>
      <c r="G689" s="185"/>
    </row>
    <row r="690" spans="2:10" ht="15" customHeight="1" thickBot="1" x14ac:dyDescent="0.35">
      <c r="B690" s="422"/>
      <c r="C690" s="575"/>
      <c r="D690" s="575"/>
      <c r="E690" s="575"/>
      <c r="F690" s="575"/>
      <c r="G690" s="185"/>
    </row>
    <row r="691" spans="2:10" ht="15" customHeight="1" thickBot="1" x14ac:dyDescent="0.35">
      <c r="B691" s="422"/>
      <c r="C691" s="575"/>
      <c r="D691" s="575"/>
      <c r="E691" s="575"/>
      <c r="F691" s="575"/>
      <c r="G691" s="185"/>
    </row>
    <row r="692" spans="2:10" ht="11.25" customHeight="1" x14ac:dyDescent="0.3"/>
    <row r="693" spans="2:10" ht="122.25" customHeight="1" x14ac:dyDescent="0.25">
      <c r="B693" s="574" t="s">
        <v>878</v>
      </c>
      <c r="C693" s="574"/>
      <c r="D693" s="574"/>
      <c r="E693" s="574"/>
      <c r="F693" s="574"/>
      <c r="G693" s="574"/>
      <c r="H693" s="574"/>
      <c r="I693" s="574"/>
      <c r="J693" s="574"/>
    </row>
    <row r="694" spans="2:10" ht="8.25" customHeight="1" x14ac:dyDescent="0.3"/>
  </sheetData>
  <sheetProtection algorithmName="SHA-512" hashValue="Pc6+RKoVm4AKbGKK3EV60jZCNRYvMaqn/f4bqxcxgqU6gratnzYC1KQk60Dvc4g/IHo95TmrVIe4dVM9AhesYA==" saltValue="OD9ND2VkvP0aty9VhaIgqQ==" spinCount="100000" sheet="1" objects="1" scenarios="1"/>
  <mergeCells count="354">
    <mergeCell ref="D665:E665"/>
    <mergeCell ref="B642:I642"/>
    <mergeCell ref="F481:H481"/>
    <mergeCell ref="F482:H482"/>
    <mergeCell ref="D600:I600"/>
    <mergeCell ref="D587:I587"/>
    <mergeCell ref="B629:I629"/>
    <mergeCell ref="B628:D628"/>
    <mergeCell ref="B631:I631"/>
    <mergeCell ref="B630:E630"/>
    <mergeCell ref="D579:I579"/>
    <mergeCell ref="D580:I580"/>
    <mergeCell ref="D581:I581"/>
    <mergeCell ref="D590:I590"/>
    <mergeCell ref="D596:I596"/>
    <mergeCell ref="D569:I569"/>
    <mergeCell ref="D570:I570"/>
    <mergeCell ref="D571:I571"/>
    <mergeCell ref="D572:I572"/>
    <mergeCell ref="A559:I559"/>
    <mergeCell ref="B619:J619"/>
    <mergeCell ref="D595:I595"/>
    <mergeCell ref="F548:H548"/>
    <mergeCell ref="A564:I564"/>
    <mergeCell ref="A544:I544"/>
    <mergeCell ref="B693:J693"/>
    <mergeCell ref="B678:J678"/>
    <mergeCell ref="C686:F686"/>
    <mergeCell ref="G686:J688"/>
    <mergeCell ref="B643:I643"/>
    <mergeCell ref="F654:H654"/>
    <mergeCell ref="A656:C656"/>
    <mergeCell ref="A653:C653"/>
    <mergeCell ref="A654:C654"/>
    <mergeCell ref="B644:I644"/>
    <mergeCell ref="A658:C658"/>
    <mergeCell ref="A652:C652"/>
    <mergeCell ref="F652:H652"/>
    <mergeCell ref="C691:F691"/>
    <mergeCell ref="C690:F690"/>
    <mergeCell ref="B683:J683"/>
    <mergeCell ref="A651:C651"/>
    <mergeCell ref="F651:H651"/>
    <mergeCell ref="F653:H653"/>
    <mergeCell ref="C689:F689"/>
    <mergeCell ref="B673:C673"/>
    <mergeCell ref="D673:E673"/>
    <mergeCell ref="D664:E664"/>
    <mergeCell ref="D529:I529"/>
    <mergeCell ref="D493:I493"/>
    <mergeCell ref="D494:I494"/>
    <mergeCell ref="B488:I488"/>
    <mergeCell ref="D489:I489"/>
    <mergeCell ref="D490:I490"/>
    <mergeCell ref="D501:I501"/>
    <mergeCell ref="D491:I491"/>
    <mergeCell ref="D492:I492"/>
    <mergeCell ref="E496:I496"/>
    <mergeCell ref="D502:I502"/>
    <mergeCell ref="D506:I506"/>
    <mergeCell ref="D507:I507"/>
    <mergeCell ref="E522:I522"/>
    <mergeCell ref="B458:I458"/>
    <mergeCell ref="B387:I387"/>
    <mergeCell ref="B450:I453"/>
    <mergeCell ref="B454:I454"/>
    <mergeCell ref="E42:I42"/>
    <mergeCell ref="E43:I43"/>
    <mergeCell ref="F60:G60"/>
    <mergeCell ref="G78:H78"/>
    <mergeCell ref="A111:E111"/>
    <mergeCell ref="A114:E114"/>
    <mergeCell ref="H108:I108"/>
    <mergeCell ref="E170:I170"/>
    <mergeCell ref="B122:I122"/>
    <mergeCell ref="C70:K71"/>
    <mergeCell ref="E171:I171"/>
    <mergeCell ref="E172:I172"/>
    <mergeCell ref="B181:F181"/>
    <mergeCell ref="B163:I163"/>
    <mergeCell ref="B166:I166"/>
    <mergeCell ref="G156:H156"/>
    <mergeCell ref="B178:I178"/>
    <mergeCell ref="D180:E180"/>
    <mergeCell ref="B207:I207"/>
    <mergeCell ref="E168:I168"/>
    <mergeCell ref="D535:I535"/>
    <mergeCell ref="G77:H77"/>
    <mergeCell ref="G76:H76"/>
    <mergeCell ref="G75:H75"/>
    <mergeCell ref="H140:I140"/>
    <mergeCell ref="A84:H84"/>
    <mergeCell ref="C288:I288"/>
    <mergeCell ref="C132:I132"/>
    <mergeCell ref="C133:I133"/>
    <mergeCell ref="F221:G221"/>
    <mergeCell ref="B220:I220"/>
    <mergeCell ref="C287:I287"/>
    <mergeCell ref="B146:I146"/>
    <mergeCell ref="C227:I228"/>
    <mergeCell ref="B162:I162"/>
    <mergeCell ref="C272:I272"/>
    <mergeCell ref="C271:I271"/>
    <mergeCell ref="C273:I273"/>
    <mergeCell ref="B183:F183"/>
    <mergeCell ref="E173:I174"/>
    <mergeCell ref="A106:I106"/>
    <mergeCell ref="A83:I83"/>
    <mergeCell ref="B124:I124"/>
    <mergeCell ref="C134:I134"/>
    <mergeCell ref="A17:I17"/>
    <mergeCell ref="E38:I38"/>
    <mergeCell ref="E39:I39"/>
    <mergeCell ref="E40:I40"/>
    <mergeCell ref="E41:I41"/>
    <mergeCell ref="E29:I29"/>
    <mergeCell ref="E30:I30"/>
    <mergeCell ref="E31:I31"/>
    <mergeCell ref="E32:I32"/>
    <mergeCell ref="E25:I25"/>
    <mergeCell ref="E26:I26"/>
    <mergeCell ref="E27:I27"/>
    <mergeCell ref="E28:I28"/>
    <mergeCell ref="E21:I21"/>
    <mergeCell ref="E22:I22"/>
    <mergeCell ref="E23:I23"/>
    <mergeCell ref="E24:I24"/>
    <mergeCell ref="A1:J1"/>
    <mergeCell ref="A8:J8"/>
    <mergeCell ref="A9:J9"/>
    <mergeCell ref="A2:J2"/>
    <mergeCell ref="A3:J3"/>
    <mergeCell ref="A4:J4"/>
    <mergeCell ref="A5:J5"/>
    <mergeCell ref="A6:J6"/>
    <mergeCell ref="A7:J7"/>
    <mergeCell ref="A11:I11"/>
    <mergeCell ref="A13:I13"/>
    <mergeCell ref="A15:I15"/>
    <mergeCell ref="B154:I154"/>
    <mergeCell ref="B155:I155"/>
    <mergeCell ref="B158:I158"/>
    <mergeCell ref="B159:I159"/>
    <mergeCell ref="B160:I160"/>
    <mergeCell ref="E169:I169"/>
    <mergeCell ref="E44:I44"/>
    <mergeCell ref="H47:I47"/>
    <mergeCell ref="H48:I48"/>
    <mergeCell ref="B149:I149"/>
    <mergeCell ref="D64:I64"/>
    <mergeCell ref="B72:B73"/>
    <mergeCell ref="C72:C73"/>
    <mergeCell ref="D72:D73"/>
    <mergeCell ref="E72:E73"/>
    <mergeCell ref="F72:H73"/>
    <mergeCell ref="G74:H74"/>
    <mergeCell ref="A85:I85"/>
    <mergeCell ref="A105:I105"/>
    <mergeCell ref="B123:I123"/>
    <mergeCell ref="A117:I117"/>
    <mergeCell ref="B161:I161"/>
    <mergeCell ref="B173:D175"/>
    <mergeCell ref="B209:I209"/>
    <mergeCell ref="B188:H188"/>
    <mergeCell ref="B192:I192"/>
    <mergeCell ref="B203:I203"/>
    <mergeCell ref="B205:I205"/>
    <mergeCell ref="B186:F186"/>
    <mergeCell ref="E237:I237"/>
    <mergeCell ref="E232:I232"/>
    <mergeCell ref="E233:I233"/>
    <mergeCell ref="E234:I234"/>
    <mergeCell ref="E235:I235"/>
    <mergeCell ref="F225:G225"/>
    <mergeCell ref="F222:G222"/>
    <mergeCell ref="F260:G260"/>
    <mergeCell ref="B257:I257"/>
    <mergeCell ref="B245:I245"/>
    <mergeCell ref="E236:I236"/>
    <mergeCell ref="F223:G223"/>
    <mergeCell ref="F224:G224"/>
    <mergeCell ref="F243:H243"/>
    <mergeCell ref="D247:I247"/>
    <mergeCell ref="D260:E260"/>
    <mergeCell ref="F261:G261"/>
    <mergeCell ref="F262:G262"/>
    <mergeCell ref="D262:E262"/>
    <mergeCell ref="F264:G264"/>
    <mergeCell ref="F266:G266"/>
    <mergeCell ref="C286:I286"/>
    <mergeCell ref="B297:I297"/>
    <mergeCell ref="B299:E299"/>
    <mergeCell ref="C293:I293"/>
    <mergeCell ref="D279:I279"/>
    <mergeCell ref="C291:I291"/>
    <mergeCell ref="C292:I292"/>
    <mergeCell ref="B284:I284"/>
    <mergeCell ref="C295:I295"/>
    <mergeCell ref="C294:I294"/>
    <mergeCell ref="F299:G299"/>
    <mergeCell ref="D263:E263"/>
    <mergeCell ref="D264:E264"/>
    <mergeCell ref="D266:E266"/>
    <mergeCell ref="F263:G263"/>
    <mergeCell ref="A311:C311"/>
    <mergeCell ref="B301:I301"/>
    <mergeCell ref="F309:I309"/>
    <mergeCell ref="A310:C310"/>
    <mergeCell ref="B360:I360"/>
    <mergeCell ref="A318:C318"/>
    <mergeCell ref="B333:I333"/>
    <mergeCell ref="C336:I336"/>
    <mergeCell ref="B307:I307"/>
    <mergeCell ref="C335:I335"/>
    <mergeCell ref="A316:C316"/>
    <mergeCell ref="A313:C313"/>
    <mergeCell ref="A314:C314"/>
    <mergeCell ref="A317:C317"/>
    <mergeCell ref="A315:C315"/>
    <mergeCell ref="A319:C319"/>
    <mergeCell ref="A321:I321"/>
    <mergeCell ref="C337:I337"/>
    <mergeCell ref="B356:I356"/>
    <mergeCell ref="B408:I408"/>
    <mergeCell ref="H436:I436"/>
    <mergeCell ref="H441:I441"/>
    <mergeCell ref="C338:I338"/>
    <mergeCell ref="B340:I340"/>
    <mergeCell ref="B341:I341"/>
    <mergeCell ref="C347:D347"/>
    <mergeCell ref="H347:I347"/>
    <mergeCell ref="B349:I349"/>
    <mergeCell ref="B355:I355"/>
    <mergeCell ref="F404:I404"/>
    <mergeCell ref="C363:I363"/>
    <mergeCell ref="B382:I382"/>
    <mergeCell ref="B383:I383"/>
    <mergeCell ref="C364:I364"/>
    <mergeCell ref="C365:I365"/>
    <mergeCell ref="B368:I368"/>
    <mergeCell ref="D586:I586"/>
    <mergeCell ref="A549:B549"/>
    <mergeCell ref="A550:B550"/>
    <mergeCell ref="A552:B552"/>
    <mergeCell ref="E584:I584"/>
    <mergeCell ref="E575:I575"/>
    <mergeCell ref="F550:H550"/>
    <mergeCell ref="F555:H555"/>
    <mergeCell ref="F558:I558"/>
    <mergeCell ref="F553:H553"/>
    <mergeCell ref="F552:H552"/>
    <mergeCell ref="F549:H549"/>
    <mergeCell ref="A561:H561"/>
    <mergeCell ref="A566:I566"/>
    <mergeCell ref="D568:I568"/>
    <mergeCell ref="D573:I573"/>
    <mergeCell ref="F554:H554"/>
    <mergeCell ref="D577:I577"/>
    <mergeCell ref="D589:I589"/>
    <mergeCell ref="D591:I591"/>
    <mergeCell ref="B468:I468"/>
    <mergeCell ref="F637:G637"/>
    <mergeCell ref="F636:G636"/>
    <mergeCell ref="D582:I582"/>
    <mergeCell ref="D597:I597"/>
    <mergeCell ref="D578:I578"/>
    <mergeCell ref="D672:E672"/>
    <mergeCell ref="D588:I588"/>
    <mergeCell ref="F655:H655"/>
    <mergeCell ref="F656:H656"/>
    <mergeCell ref="D598:I598"/>
    <mergeCell ref="D608:I608"/>
    <mergeCell ref="D609:I609"/>
    <mergeCell ref="A655:C655"/>
    <mergeCell ref="D604:I604"/>
    <mergeCell ref="D605:I605"/>
    <mergeCell ref="D606:I606"/>
    <mergeCell ref="D607:I607"/>
    <mergeCell ref="D599:I599"/>
    <mergeCell ref="E602:I602"/>
    <mergeCell ref="E611:I611"/>
    <mergeCell ref="B623:I623"/>
    <mergeCell ref="E593:I593"/>
    <mergeCell ref="F547:H547"/>
    <mergeCell ref="F639:G639"/>
    <mergeCell ref="F638:G638"/>
    <mergeCell ref="F663:I663"/>
    <mergeCell ref="F650:H650"/>
    <mergeCell ref="B627:I627"/>
    <mergeCell ref="B41:C41"/>
    <mergeCell ref="G49:I49"/>
    <mergeCell ref="B147:I147"/>
    <mergeCell ref="B148:I148"/>
    <mergeCell ref="C289:I289"/>
    <mergeCell ref="C290:I290"/>
    <mergeCell ref="D261:E261"/>
    <mergeCell ref="F486:H486"/>
    <mergeCell ref="F485:H485"/>
    <mergeCell ref="F480:H480"/>
    <mergeCell ref="F479:H479"/>
    <mergeCell ref="F478:H478"/>
    <mergeCell ref="F483:H483"/>
    <mergeCell ref="A478:B478"/>
    <mergeCell ref="C460:H460"/>
    <mergeCell ref="C461:H461"/>
    <mergeCell ref="C462:H462"/>
    <mergeCell ref="F546:H546"/>
    <mergeCell ref="A546:B546"/>
    <mergeCell ref="D527:I527"/>
    <mergeCell ref="F484:H484"/>
    <mergeCell ref="F551:H551"/>
    <mergeCell ref="A479:B479"/>
    <mergeCell ref="A480:B480"/>
    <mergeCell ref="A483:B483"/>
    <mergeCell ref="A485:B485"/>
    <mergeCell ref="D519:I519"/>
    <mergeCell ref="D520:I520"/>
    <mergeCell ref="D508:I508"/>
    <mergeCell ref="D509:I509"/>
    <mergeCell ref="D510:I510"/>
    <mergeCell ref="A547:B547"/>
    <mergeCell ref="D536:I536"/>
    <mergeCell ref="D537:I537"/>
    <mergeCell ref="D533:I533"/>
    <mergeCell ref="D534:I534"/>
    <mergeCell ref="E531:I531"/>
    <mergeCell ref="D497:I497"/>
    <mergeCell ref="D498:I498"/>
    <mergeCell ref="E513:I513"/>
    <mergeCell ref="A548:B548"/>
    <mergeCell ref="G79:H79"/>
    <mergeCell ref="D265:E265"/>
    <mergeCell ref="F265:G265"/>
    <mergeCell ref="C463:I463"/>
    <mergeCell ref="E540:I540"/>
    <mergeCell ref="F477:H477"/>
    <mergeCell ref="C464:I464"/>
    <mergeCell ref="A477:B477"/>
    <mergeCell ref="B386:I386"/>
    <mergeCell ref="D525:I525"/>
    <mergeCell ref="D499:I499"/>
    <mergeCell ref="D500:I500"/>
    <mergeCell ref="E504:I504"/>
    <mergeCell ref="D524:I524"/>
    <mergeCell ref="D538:I538"/>
    <mergeCell ref="D528:I528"/>
    <mergeCell ref="D515:I515"/>
    <mergeCell ref="D516:I516"/>
    <mergeCell ref="D517:I517"/>
    <mergeCell ref="D526:I526"/>
    <mergeCell ref="D518:I518"/>
    <mergeCell ref="D511:I511"/>
    <mergeCell ref="A312:C312"/>
    <mergeCell ref="C362:I362"/>
  </mergeCells>
  <phoneticPr fontId="17" type="noConversion"/>
  <hyperlinks>
    <hyperlink ref="B183" r:id="rId1" display="(Source: http://factfinder.census.gov) " xr:uid="{00000000-0004-0000-0000-000000000000}"/>
    <hyperlink ref="B186" r:id="rId2" xr:uid="{00000000-0004-0000-0000-000001000000}"/>
    <hyperlink ref="C286:I286" r:id="rId3" display="Use Energy Star rated roofs." xr:uid="{00000000-0004-0000-0000-000002000000}"/>
    <hyperlink ref="B395" r:id="rId4" xr:uid="{00000000-0004-0000-0000-000003000000}"/>
    <hyperlink ref="B397" r:id="rId5" xr:uid="{00000000-0004-0000-0000-000004000000}"/>
    <hyperlink ref="B401" r:id="rId6" xr:uid="{00000000-0004-0000-0000-000005000000}"/>
    <hyperlink ref="B399" r:id="rId7" xr:uid="{00000000-0004-0000-0000-000006000000}"/>
    <hyperlink ref="B397:E397" r:id="rId8" display="Riverside Land Management System" xr:uid="{00000000-0004-0000-0000-000007000000}"/>
    <hyperlink ref="B395:D395" r:id="rId9" display="FEMA Map Service Center" xr:uid="{00000000-0004-0000-0000-000008000000}"/>
    <hyperlink ref="B399:E399" r:id="rId10" display="Riverside County Flood Control" xr:uid="{00000000-0004-0000-0000-000009000000}"/>
    <hyperlink ref="B401:I401" r:id="rId11" display="Riverside County Flood Control - Flood Determination Application" xr:uid="{00000000-0004-0000-0000-00000A000000}"/>
    <hyperlink ref="C287:I287" r:id="rId12" display="Use of Cool Roofs (Title 24) (Click here for more info.)" xr:uid="{00000000-0004-0000-0000-00000B000000}"/>
    <hyperlink ref="B181" r:id="rId13" display="http://www.rivcoeda.org/RiversideCountyDemogrraphicsNavOnly/Demographics/tabid/1110/Default.aspx" xr:uid="{00000000-0004-0000-0000-00000C000000}"/>
    <hyperlink ref="B181:F181" r:id="rId14" display="Riverside County Demographics" xr:uid="{00000000-0004-0000-0000-00000D000000}"/>
    <hyperlink ref="B183:F183" r:id="rId15" display="(Source: http://factfinder2.census.gov) " xr:uid="{00000000-0004-0000-0000-00000E000000}"/>
    <hyperlink ref="B644" r:id="rId16" xr:uid="{00000000-0004-0000-0000-00000F000000}"/>
  </hyperlinks>
  <pageMargins left="0.7" right="0.7" top="0.75" bottom="0.75" header="0.3" footer="0.3"/>
  <pageSetup scale="84" fitToHeight="0" orientation="portrait" r:id="rId17"/>
  <headerFooter alignWithMargins="0">
    <oddFooter>&amp;L&amp;8
AFFORDABLE HOUSING APPLICATION FOR HOME FUNDS&amp;C
 PAGE &amp;P of &amp;N&amp;R&amp;8
Expires 12/31/2023
Previous editions are obsolete</oddFooter>
  </headerFooter>
  <rowBreaks count="19" manualBreakCount="19">
    <brk id="34" max="16383" man="1"/>
    <brk id="79" max="16383" man="1"/>
    <brk id="119" max="9" man="1"/>
    <brk id="154" max="9" man="1"/>
    <brk id="163" max="16383" man="1"/>
    <brk id="206" max="10" man="1"/>
    <brk id="244" max="10" man="1"/>
    <brk id="283" max="16383" man="1"/>
    <brk id="302" max="16383" man="1"/>
    <brk id="341" max="16383" man="1"/>
    <brk id="383" max="16383" man="1"/>
    <brk id="409" max="16383" man="1"/>
    <brk id="455" max="9" man="1"/>
    <brk id="496" max="9" man="1"/>
    <brk id="540" max="16383" man="1"/>
    <brk id="566" max="16383" man="1"/>
    <brk id="611" max="16383" man="1"/>
    <brk id="644" max="16383" man="1"/>
    <brk id="680" max="16383" man="1"/>
  </rowBreaks>
  <drawing r:id="rId18"/>
  <legacyDrawing r:id="rId19"/>
  <oleObjects>
    <mc:AlternateContent xmlns:mc="http://schemas.openxmlformats.org/markup-compatibility/2006">
      <mc:Choice Requires="x14">
        <oleObject progId="Word.Document.8" shapeId="9249" r:id="rId20">
          <objectPr defaultSize="0" autoPict="0" r:id="rId21">
            <anchor moveWithCells="1">
              <from>
                <xdr:col>0</xdr:col>
                <xdr:colOff>7620</xdr:colOff>
                <xdr:row>84</xdr:row>
                <xdr:rowOff>220980</xdr:rowOff>
              </from>
              <to>
                <xdr:col>8</xdr:col>
                <xdr:colOff>1173480</xdr:colOff>
                <xdr:row>103</xdr:row>
                <xdr:rowOff>99060</xdr:rowOff>
              </to>
            </anchor>
          </objectPr>
        </oleObject>
      </mc:Choice>
      <mc:Fallback>
        <oleObject progId="Word.Document.8" shapeId="9249" r:id="rId20"/>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outlinePr summaryRight="0"/>
  </sheetPr>
  <dimension ref="A1:F196"/>
  <sheetViews>
    <sheetView zoomScaleNormal="100" workbookViewId="0">
      <selection activeCell="C15" sqref="C15"/>
    </sheetView>
  </sheetViews>
  <sheetFormatPr defaultColWidth="9.109375" defaultRowHeight="12.75" customHeight="1" x14ac:dyDescent="0.25"/>
  <cols>
    <col min="1" max="1" width="22" style="11" customWidth="1"/>
    <col min="2" max="2" width="25.6640625" style="11" customWidth="1"/>
    <col min="3" max="4" width="14.33203125" style="11" customWidth="1"/>
    <col min="5" max="5" width="13.109375" style="11" customWidth="1"/>
    <col min="6" max="16384" width="9.109375" style="11"/>
  </cols>
  <sheetData>
    <row r="1" spans="1:6" ht="12.75" customHeight="1" x14ac:dyDescent="0.25">
      <c r="A1" s="25" t="s">
        <v>524</v>
      </c>
      <c r="B1" s="25">
        <f>'Underwriting Summary'!B3</f>
        <v>0</v>
      </c>
      <c r="C1" s="25"/>
      <c r="D1" s="25"/>
    </row>
    <row r="2" spans="1:6" ht="12.75" customHeight="1" x14ac:dyDescent="0.25">
      <c r="A2" s="25"/>
      <c r="B2" s="25"/>
      <c r="C2" s="25"/>
      <c r="D2" s="25"/>
    </row>
    <row r="3" spans="1:6" ht="12.75" customHeight="1" x14ac:dyDescent="0.25">
      <c r="A3" s="25" t="s">
        <v>582</v>
      </c>
      <c r="B3" s="25">
        <f>'Development Budget'!G2</f>
        <v>0</v>
      </c>
      <c r="C3" s="25"/>
      <c r="D3" s="25"/>
    </row>
    <row r="4" spans="1:6" ht="12.75" customHeight="1" x14ac:dyDescent="0.25">
      <c r="A4" s="25" t="s">
        <v>501</v>
      </c>
      <c r="B4" s="25">
        <f>'Development Budget'!D3</f>
        <v>0</v>
      </c>
      <c r="C4" s="25"/>
      <c r="D4" s="25"/>
    </row>
    <row r="5" spans="1:6" ht="12.75" customHeight="1" x14ac:dyDescent="0.25">
      <c r="A5" s="25" t="s">
        <v>583</v>
      </c>
      <c r="B5" s="25">
        <f>'Development Budget'!D2</f>
        <v>0</v>
      </c>
      <c r="C5" s="25" t="s">
        <v>585</v>
      </c>
      <c r="D5" s="25"/>
    </row>
    <row r="6" spans="1:6" ht="12.75" customHeight="1" x14ac:dyDescent="0.25">
      <c r="A6" s="25" t="s">
        <v>584</v>
      </c>
      <c r="B6" s="25">
        <f>'Development Budget'!G3</f>
        <v>0</v>
      </c>
      <c r="C6" s="25" t="s">
        <v>586</v>
      </c>
      <c r="D6" s="25"/>
    </row>
    <row r="8" spans="1:6" ht="12.75" customHeight="1" x14ac:dyDescent="0.25">
      <c r="A8" s="135" t="s">
        <v>587</v>
      </c>
      <c r="B8" s="135" t="s">
        <v>588</v>
      </c>
      <c r="C8" s="135" t="s">
        <v>589</v>
      </c>
      <c r="D8" s="135" t="s">
        <v>590</v>
      </c>
      <c r="E8" s="135" t="s">
        <v>591</v>
      </c>
      <c r="F8" s="135" t="s">
        <v>592</v>
      </c>
    </row>
    <row r="9" spans="1:6" ht="12.75" customHeight="1" x14ac:dyDescent="0.25">
      <c r="A9" s="136"/>
      <c r="B9" s="136"/>
      <c r="C9" s="136"/>
      <c r="D9" s="136"/>
      <c r="E9" s="136"/>
      <c r="F9" s="136"/>
    </row>
    <row r="10" spans="1:6" ht="12.75" customHeight="1" x14ac:dyDescent="0.25">
      <c r="A10" s="135"/>
      <c r="B10" s="136" t="s">
        <v>622</v>
      </c>
      <c r="C10" s="130"/>
      <c r="D10" s="137" t="e">
        <f t="shared" ref="D10:D45" si="0">C10/$B$6</f>
        <v>#DIV/0!</v>
      </c>
      <c r="E10" s="138" t="e">
        <f t="shared" ref="E10:E45" si="1">C10/$B$4</f>
        <v>#DIV/0!</v>
      </c>
      <c r="F10" s="139" t="e">
        <f t="shared" ref="F10:F15" si="2">C10/$C$15</f>
        <v>#DIV/0!</v>
      </c>
    </row>
    <row r="11" spans="1:6" ht="12.75" customHeight="1" x14ac:dyDescent="0.25">
      <c r="A11" s="135"/>
      <c r="B11" s="136" t="s">
        <v>623</v>
      </c>
      <c r="C11" s="130"/>
      <c r="D11" s="137" t="e">
        <f t="shared" si="0"/>
        <v>#DIV/0!</v>
      </c>
      <c r="E11" s="138" t="e">
        <f t="shared" si="1"/>
        <v>#DIV/0!</v>
      </c>
      <c r="F11" s="139" t="e">
        <f t="shared" si="2"/>
        <v>#DIV/0!</v>
      </c>
    </row>
    <row r="12" spans="1:6" ht="12.75" customHeight="1" x14ac:dyDescent="0.25">
      <c r="A12" s="135"/>
      <c r="B12" s="136" t="s">
        <v>624</v>
      </c>
      <c r="C12" s="130"/>
      <c r="D12" s="137" t="e">
        <f t="shared" si="0"/>
        <v>#DIV/0!</v>
      </c>
      <c r="E12" s="138" t="e">
        <f t="shared" si="1"/>
        <v>#DIV/0!</v>
      </c>
      <c r="F12" s="139" t="e">
        <f t="shared" si="2"/>
        <v>#DIV/0!</v>
      </c>
    </row>
    <row r="13" spans="1:6" ht="12.75" customHeight="1" x14ac:dyDescent="0.25">
      <c r="A13" s="135"/>
      <c r="B13" s="136" t="s">
        <v>625</v>
      </c>
      <c r="C13" s="420"/>
      <c r="D13" s="137" t="e">
        <f t="shared" si="0"/>
        <v>#DIV/0!</v>
      </c>
      <c r="E13" s="138" t="e">
        <f t="shared" si="1"/>
        <v>#DIV/0!</v>
      </c>
      <c r="F13" s="139" t="e">
        <f t="shared" si="2"/>
        <v>#DIV/0!</v>
      </c>
    </row>
    <row r="14" spans="1:6" ht="12.75" customHeight="1" x14ac:dyDescent="0.25">
      <c r="A14" s="135"/>
      <c r="B14" s="136" t="s">
        <v>626</v>
      </c>
      <c r="C14" s="130"/>
      <c r="D14" s="137" t="e">
        <f t="shared" si="0"/>
        <v>#DIV/0!</v>
      </c>
      <c r="E14" s="138" t="e">
        <f t="shared" si="1"/>
        <v>#DIV/0!</v>
      </c>
      <c r="F14" s="139" t="e">
        <f t="shared" si="2"/>
        <v>#DIV/0!</v>
      </c>
    </row>
    <row r="15" spans="1:6" ht="12.75" customHeight="1" x14ac:dyDescent="0.25">
      <c r="A15" s="135"/>
      <c r="B15" s="136" t="s">
        <v>627</v>
      </c>
      <c r="C15" s="140">
        <f>SUM(C10:C14)</f>
        <v>0</v>
      </c>
      <c r="D15" s="137" t="e">
        <f t="shared" si="0"/>
        <v>#DIV/0!</v>
      </c>
      <c r="E15" s="138" t="e">
        <f t="shared" si="1"/>
        <v>#DIV/0!</v>
      </c>
      <c r="F15" s="139" t="e">
        <f t="shared" si="2"/>
        <v>#DIV/0!</v>
      </c>
    </row>
    <row r="16" spans="1:6" ht="12.75" customHeight="1" x14ac:dyDescent="0.25">
      <c r="A16" s="135"/>
      <c r="B16" s="136" t="s">
        <v>593</v>
      </c>
      <c r="C16" s="130"/>
      <c r="D16" s="137" t="e">
        <f t="shared" si="0"/>
        <v>#DIV/0!</v>
      </c>
      <c r="E16" s="138" t="e">
        <f t="shared" si="1"/>
        <v>#DIV/0!</v>
      </c>
      <c r="F16" s="139" t="e">
        <f t="shared" ref="F16:F45" si="3">C16/$C$45</f>
        <v>#DIV/0!</v>
      </c>
    </row>
    <row r="17" spans="1:6" ht="12.75" customHeight="1" x14ac:dyDescent="0.25">
      <c r="A17" s="135"/>
      <c r="B17" s="136" t="s">
        <v>594</v>
      </c>
      <c r="C17" s="130"/>
      <c r="D17" s="137" t="e">
        <f t="shared" si="0"/>
        <v>#DIV/0!</v>
      </c>
      <c r="E17" s="138" t="e">
        <f t="shared" si="1"/>
        <v>#DIV/0!</v>
      </c>
      <c r="F17" s="139" t="e">
        <f t="shared" si="3"/>
        <v>#DIV/0!</v>
      </c>
    </row>
    <row r="18" spans="1:6" ht="12.75" customHeight="1" x14ac:dyDescent="0.25">
      <c r="A18" s="135"/>
      <c r="B18" s="136" t="s">
        <v>595</v>
      </c>
      <c r="C18" s="130"/>
      <c r="D18" s="137" t="e">
        <f t="shared" si="0"/>
        <v>#DIV/0!</v>
      </c>
      <c r="E18" s="138" t="e">
        <f t="shared" si="1"/>
        <v>#DIV/0!</v>
      </c>
      <c r="F18" s="139" t="e">
        <f t="shared" si="3"/>
        <v>#DIV/0!</v>
      </c>
    </row>
    <row r="19" spans="1:6" ht="12.75" customHeight="1" x14ac:dyDescent="0.25">
      <c r="A19" s="135"/>
      <c r="B19" s="136" t="s">
        <v>596</v>
      </c>
      <c r="C19" s="130"/>
      <c r="D19" s="137" t="e">
        <f t="shared" si="0"/>
        <v>#DIV/0!</v>
      </c>
      <c r="E19" s="138" t="e">
        <f t="shared" si="1"/>
        <v>#DIV/0!</v>
      </c>
      <c r="F19" s="139" t="e">
        <f t="shared" si="3"/>
        <v>#DIV/0!</v>
      </c>
    </row>
    <row r="20" spans="1:6" ht="12.75" customHeight="1" x14ac:dyDescent="0.25">
      <c r="A20" s="135"/>
      <c r="B20" s="136" t="s">
        <v>597</v>
      </c>
      <c r="C20" s="130"/>
      <c r="D20" s="137" t="e">
        <f t="shared" si="0"/>
        <v>#DIV/0!</v>
      </c>
      <c r="E20" s="138" t="e">
        <f t="shared" si="1"/>
        <v>#DIV/0!</v>
      </c>
      <c r="F20" s="139" t="e">
        <f t="shared" si="3"/>
        <v>#DIV/0!</v>
      </c>
    </row>
    <row r="21" spans="1:6" ht="12.75" customHeight="1" x14ac:dyDescent="0.25">
      <c r="A21" s="135"/>
      <c r="B21" s="136" t="s">
        <v>598</v>
      </c>
      <c r="C21" s="130"/>
      <c r="D21" s="137" t="e">
        <f t="shared" si="0"/>
        <v>#DIV/0!</v>
      </c>
      <c r="E21" s="138" t="e">
        <f t="shared" si="1"/>
        <v>#DIV/0!</v>
      </c>
      <c r="F21" s="139" t="e">
        <f t="shared" si="3"/>
        <v>#DIV/0!</v>
      </c>
    </row>
    <row r="22" spans="1:6" ht="12.75" customHeight="1" x14ac:dyDescent="0.25">
      <c r="A22" s="135"/>
      <c r="B22" s="136" t="s">
        <v>599</v>
      </c>
      <c r="C22" s="130"/>
      <c r="D22" s="137" t="e">
        <f t="shared" si="0"/>
        <v>#DIV/0!</v>
      </c>
      <c r="E22" s="138" t="e">
        <f t="shared" si="1"/>
        <v>#DIV/0!</v>
      </c>
      <c r="F22" s="139" t="e">
        <f t="shared" si="3"/>
        <v>#DIV/0!</v>
      </c>
    </row>
    <row r="23" spans="1:6" ht="12.75" customHeight="1" x14ac:dyDescent="0.25">
      <c r="A23" s="135"/>
      <c r="B23" s="136" t="s">
        <v>600</v>
      </c>
      <c r="C23" s="130"/>
      <c r="D23" s="137" t="e">
        <f t="shared" si="0"/>
        <v>#DIV/0!</v>
      </c>
      <c r="E23" s="138" t="e">
        <f t="shared" si="1"/>
        <v>#DIV/0!</v>
      </c>
      <c r="F23" s="139" t="e">
        <f t="shared" si="3"/>
        <v>#DIV/0!</v>
      </c>
    </row>
    <row r="24" spans="1:6" ht="12.75" customHeight="1" x14ac:dyDescent="0.25">
      <c r="A24" s="135"/>
      <c r="B24" s="136" t="s">
        <v>601</v>
      </c>
      <c r="C24" s="130"/>
      <c r="D24" s="137" t="e">
        <f t="shared" si="0"/>
        <v>#DIV/0!</v>
      </c>
      <c r="E24" s="138" t="e">
        <f t="shared" si="1"/>
        <v>#DIV/0!</v>
      </c>
      <c r="F24" s="139" t="e">
        <f t="shared" si="3"/>
        <v>#DIV/0!</v>
      </c>
    </row>
    <row r="25" spans="1:6" ht="12.75" customHeight="1" x14ac:dyDescent="0.25">
      <c r="A25" s="135"/>
      <c r="B25" s="136" t="s">
        <v>602</v>
      </c>
      <c r="C25" s="130"/>
      <c r="D25" s="137" t="e">
        <f t="shared" si="0"/>
        <v>#DIV/0!</v>
      </c>
      <c r="E25" s="138" t="e">
        <f t="shared" si="1"/>
        <v>#DIV/0!</v>
      </c>
      <c r="F25" s="139" t="e">
        <f t="shared" si="3"/>
        <v>#DIV/0!</v>
      </c>
    </row>
    <row r="26" spans="1:6" ht="12.75" customHeight="1" x14ac:dyDescent="0.25">
      <c r="A26" s="135"/>
      <c r="B26" s="136" t="s">
        <v>603</v>
      </c>
      <c r="C26" s="130"/>
      <c r="D26" s="137" t="e">
        <f t="shared" si="0"/>
        <v>#DIV/0!</v>
      </c>
      <c r="E26" s="138" t="e">
        <f t="shared" si="1"/>
        <v>#DIV/0!</v>
      </c>
      <c r="F26" s="139" t="e">
        <f t="shared" si="3"/>
        <v>#DIV/0!</v>
      </c>
    </row>
    <row r="27" spans="1:6" ht="12.75" customHeight="1" x14ac:dyDescent="0.25">
      <c r="A27" s="135"/>
      <c r="B27" s="136" t="s">
        <v>604</v>
      </c>
      <c r="C27" s="130"/>
      <c r="D27" s="137" t="e">
        <f t="shared" si="0"/>
        <v>#DIV/0!</v>
      </c>
      <c r="E27" s="138" t="e">
        <f t="shared" si="1"/>
        <v>#DIV/0!</v>
      </c>
      <c r="F27" s="139" t="e">
        <f t="shared" si="3"/>
        <v>#DIV/0!</v>
      </c>
    </row>
    <row r="28" spans="1:6" ht="12.75" customHeight="1" x14ac:dyDescent="0.25">
      <c r="A28" s="135"/>
      <c r="B28" s="136" t="s">
        <v>605</v>
      </c>
      <c r="C28" s="130"/>
      <c r="D28" s="137" t="e">
        <f t="shared" si="0"/>
        <v>#DIV/0!</v>
      </c>
      <c r="E28" s="138" t="e">
        <f t="shared" si="1"/>
        <v>#DIV/0!</v>
      </c>
      <c r="F28" s="139" t="e">
        <f t="shared" si="3"/>
        <v>#DIV/0!</v>
      </c>
    </row>
    <row r="29" spans="1:6" ht="12.75" customHeight="1" x14ac:dyDescent="0.25">
      <c r="A29" s="135"/>
      <c r="B29" s="136" t="s">
        <v>606</v>
      </c>
      <c r="C29" s="130"/>
      <c r="D29" s="137" t="e">
        <f t="shared" si="0"/>
        <v>#DIV/0!</v>
      </c>
      <c r="E29" s="138" t="e">
        <f t="shared" si="1"/>
        <v>#DIV/0!</v>
      </c>
      <c r="F29" s="139" t="e">
        <f t="shared" si="3"/>
        <v>#DIV/0!</v>
      </c>
    </row>
    <row r="30" spans="1:6" ht="12.75" customHeight="1" x14ac:dyDescent="0.25">
      <c r="A30" s="135"/>
      <c r="B30" s="136" t="s">
        <v>607</v>
      </c>
      <c r="C30" s="130"/>
      <c r="D30" s="137" t="e">
        <f t="shared" si="0"/>
        <v>#DIV/0!</v>
      </c>
      <c r="E30" s="138" t="e">
        <f t="shared" si="1"/>
        <v>#DIV/0!</v>
      </c>
      <c r="F30" s="139" t="e">
        <f t="shared" si="3"/>
        <v>#DIV/0!</v>
      </c>
    </row>
    <row r="31" spans="1:6" ht="12.75" customHeight="1" x14ac:dyDescent="0.25">
      <c r="A31" s="135"/>
      <c r="B31" s="136" t="s">
        <v>608</v>
      </c>
      <c r="C31" s="130"/>
      <c r="D31" s="137" t="e">
        <f t="shared" si="0"/>
        <v>#DIV/0!</v>
      </c>
      <c r="E31" s="138" t="e">
        <f t="shared" si="1"/>
        <v>#DIV/0!</v>
      </c>
      <c r="F31" s="139" t="e">
        <f t="shared" si="3"/>
        <v>#DIV/0!</v>
      </c>
    </row>
    <row r="32" spans="1:6" ht="12.75" customHeight="1" x14ac:dyDescent="0.25">
      <c r="A32" s="135"/>
      <c r="B32" s="136" t="s">
        <v>609</v>
      </c>
      <c r="C32" s="130"/>
      <c r="D32" s="137" t="e">
        <f t="shared" si="0"/>
        <v>#DIV/0!</v>
      </c>
      <c r="E32" s="138" t="e">
        <f t="shared" si="1"/>
        <v>#DIV/0!</v>
      </c>
      <c r="F32" s="139" t="e">
        <f t="shared" si="3"/>
        <v>#DIV/0!</v>
      </c>
    </row>
    <row r="33" spans="1:6" ht="12.75" customHeight="1" x14ac:dyDescent="0.25">
      <c r="A33" s="135"/>
      <c r="B33" s="136" t="s">
        <v>610</v>
      </c>
      <c r="C33" s="130"/>
      <c r="D33" s="137" t="e">
        <f t="shared" si="0"/>
        <v>#DIV/0!</v>
      </c>
      <c r="E33" s="138" t="e">
        <f t="shared" si="1"/>
        <v>#DIV/0!</v>
      </c>
      <c r="F33" s="139" t="e">
        <f t="shared" si="3"/>
        <v>#DIV/0!</v>
      </c>
    </row>
    <row r="34" spans="1:6" ht="12.75" customHeight="1" x14ac:dyDescent="0.25">
      <c r="A34" s="135"/>
      <c r="B34" s="136" t="s">
        <v>611</v>
      </c>
      <c r="C34" s="130"/>
      <c r="D34" s="137" t="e">
        <f t="shared" si="0"/>
        <v>#DIV/0!</v>
      </c>
      <c r="E34" s="138" t="e">
        <f t="shared" si="1"/>
        <v>#DIV/0!</v>
      </c>
      <c r="F34" s="139" t="e">
        <f t="shared" si="3"/>
        <v>#DIV/0!</v>
      </c>
    </row>
    <row r="35" spans="1:6" ht="13.2" x14ac:dyDescent="0.25">
      <c r="A35" s="135"/>
      <c r="B35" s="136" t="s">
        <v>612</v>
      </c>
      <c r="C35" s="130"/>
      <c r="D35" s="137" t="e">
        <f t="shared" si="0"/>
        <v>#DIV/0!</v>
      </c>
      <c r="E35" s="138" t="e">
        <f t="shared" si="1"/>
        <v>#DIV/0!</v>
      </c>
      <c r="F35" s="139" t="e">
        <f t="shared" si="3"/>
        <v>#DIV/0!</v>
      </c>
    </row>
    <row r="36" spans="1:6" ht="13.2" x14ac:dyDescent="0.25">
      <c r="A36" s="135"/>
      <c r="B36" s="136" t="s">
        <v>613</v>
      </c>
      <c r="C36" s="130"/>
      <c r="D36" s="137" t="e">
        <f t="shared" si="0"/>
        <v>#DIV/0!</v>
      </c>
      <c r="E36" s="138" t="e">
        <f t="shared" si="1"/>
        <v>#DIV/0!</v>
      </c>
      <c r="F36" s="139" t="e">
        <f t="shared" si="3"/>
        <v>#DIV/0!</v>
      </c>
    </row>
    <row r="37" spans="1:6" ht="13.2" x14ac:dyDescent="0.25">
      <c r="A37" s="135"/>
      <c r="B37" s="136" t="s">
        <v>614</v>
      </c>
      <c r="C37" s="130"/>
      <c r="D37" s="137" t="e">
        <f t="shared" si="0"/>
        <v>#DIV/0!</v>
      </c>
      <c r="E37" s="138" t="e">
        <f t="shared" si="1"/>
        <v>#DIV/0!</v>
      </c>
      <c r="F37" s="139" t="e">
        <f t="shared" si="3"/>
        <v>#DIV/0!</v>
      </c>
    </row>
    <row r="38" spans="1:6" ht="13.2" x14ac:dyDescent="0.25">
      <c r="A38" s="135"/>
      <c r="B38" s="136" t="s">
        <v>615</v>
      </c>
      <c r="C38" s="130"/>
      <c r="D38" s="137" t="e">
        <f t="shared" si="0"/>
        <v>#DIV/0!</v>
      </c>
      <c r="E38" s="138" t="e">
        <f t="shared" si="1"/>
        <v>#DIV/0!</v>
      </c>
      <c r="F38" s="139" t="e">
        <f t="shared" si="3"/>
        <v>#DIV/0!</v>
      </c>
    </row>
    <row r="39" spans="1:6" ht="13.2" x14ac:dyDescent="0.25">
      <c r="A39" s="135"/>
      <c r="B39" s="136" t="s">
        <v>616</v>
      </c>
      <c r="C39" s="130"/>
      <c r="D39" s="137" t="e">
        <f t="shared" si="0"/>
        <v>#DIV/0!</v>
      </c>
      <c r="E39" s="138" t="e">
        <f t="shared" si="1"/>
        <v>#DIV/0!</v>
      </c>
      <c r="F39" s="139" t="e">
        <f t="shared" si="3"/>
        <v>#DIV/0!</v>
      </c>
    </row>
    <row r="40" spans="1:6" ht="13.2" x14ac:dyDescent="0.25">
      <c r="A40" s="135"/>
      <c r="B40" s="136" t="s">
        <v>617</v>
      </c>
      <c r="C40" s="130"/>
      <c r="D40" s="137" t="e">
        <f t="shared" si="0"/>
        <v>#DIV/0!</v>
      </c>
      <c r="E40" s="138" t="e">
        <f t="shared" si="1"/>
        <v>#DIV/0!</v>
      </c>
      <c r="F40" s="139" t="e">
        <f t="shared" si="3"/>
        <v>#DIV/0!</v>
      </c>
    </row>
    <row r="41" spans="1:6" ht="13.2" x14ac:dyDescent="0.25">
      <c r="A41" s="135"/>
      <c r="B41" s="136" t="s">
        <v>618</v>
      </c>
      <c r="C41" s="130"/>
      <c r="D41" s="137" t="e">
        <f t="shared" si="0"/>
        <v>#DIV/0!</v>
      </c>
      <c r="E41" s="138" t="e">
        <f t="shared" si="1"/>
        <v>#DIV/0!</v>
      </c>
      <c r="F41" s="139" t="e">
        <f t="shared" si="3"/>
        <v>#DIV/0!</v>
      </c>
    </row>
    <row r="42" spans="1:6" ht="13.2" x14ac:dyDescent="0.25">
      <c r="A42" s="135"/>
      <c r="B42" s="136" t="s">
        <v>619</v>
      </c>
      <c r="C42" s="130"/>
      <c r="D42" s="137" t="e">
        <f t="shared" si="0"/>
        <v>#DIV/0!</v>
      </c>
      <c r="E42" s="138" t="e">
        <f t="shared" si="1"/>
        <v>#DIV/0!</v>
      </c>
      <c r="F42" s="139" t="e">
        <f t="shared" si="3"/>
        <v>#DIV/0!</v>
      </c>
    </row>
    <row r="43" spans="1:6" ht="13.2" x14ac:dyDescent="0.25">
      <c r="A43" s="135"/>
      <c r="B43" s="136" t="s">
        <v>620</v>
      </c>
      <c r="C43" s="130"/>
      <c r="D43" s="137" t="e">
        <f t="shared" si="0"/>
        <v>#DIV/0!</v>
      </c>
      <c r="E43" s="138" t="e">
        <f t="shared" si="1"/>
        <v>#DIV/0!</v>
      </c>
      <c r="F43" s="139" t="e">
        <f t="shared" si="3"/>
        <v>#DIV/0!</v>
      </c>
    </row>
    <row r="44" spans="1:6" ht="13.2" x14ac:dyDescent="0.25">
      <c r="A44" s="135"/>
      <c r="B44" s="136" t="s">
        <v>621</v>
      </c>
      <c r="C44" s="130"/>
      <c r="D44" s="137" t="e">
        <f t="shared" si="0"/>
        <v>#DIV/0!</v>
      </c>
      <c r="E44" s="138" t="e">
        <f t="shared" si="1"/>
        <v>#DIV/0!</v>
      </c>
      <c r="F44" s="139" t="e">
        <f t="shared" si="3"/>
        <v>#DIV/0!</v>
      </c>
    </row>
    <row r="45" spans="1:6" ht="13.2" x14ac:dyDescent="0.25">
      <c r="A45" s="135"/>
      <c r="B45" s="136" t="s">
        <v>628</v>
      </c>
      <c r="C45" s="140">
        <f>SUM(C16:C44)</f>
        <v>0</v>
      </c>
      <c r="D45" s="137" t="e">
        <f t="shared" si="0"/>
        <v>#DIV/0!</v>
      </c>
      <c r="E45" s="138" t="e">
        <f t="shared" si="1"/>
        <v>#DIV/0!</v>
      </c>
      <c r="F45" s="139" t="e">
        <f t="shared" si="3"/>
        <v>#DIV/0!</v>
      </c>
    </row>
    <row r="46" spans="1:6" ht="13.2" x14ac:dyDescent="0.25">
      <c r="A46" s="135"/>
      <c r="B46" s="136"/>
      <c r="C46" s="140"/>
      <c r="D46" s="137"/>
      <c r="E46" s="138"/>
      <c r="F46" s="139"/>
    </row>
    <row r="47" spans="1:6" ht="13.2" x14ac:dyDescent="0.25">
      <c r="A47" s="135"/>
      <c r="B47" s="136" t="s">
        <v>633</v>
      </c>
      <c r="C47" s="130"/>
      <c r="D47" s="137" t="e">
        <f t="shared" ref="D47:D52" si="4">C47/$B$6</f>
        <v>#DIV/0!</v>
      </c>
      <c r="E47" s="138" t="e">
        <f t="shared" ref="E47:E52" si="5">C47/$B$4</f>
        <v>#DIV/0!</v>
      </c>
      <c r="F47" s="139" t="e">
        <f t="shared" ref="F47:F52" si="6">C47/$C$54</f>
        <v>#DIV/0!</v>
      </c>
    </row>
    <row r="48" spans="1:6" ht="13.2" x14ac:dyDescent="0.25">
      <c r="A48" s="135"/>
      <c r="B48" s="136" t="s">
        <v>629</v>
      </c>
      <c r="C48" s="130"/>
      <c r="D48" s="137" t="e">
        <f t="shared" si="4"/>
        <v>#DIV/0!</v>
      </c>
      <c r="E48" s="138" t="e">
        <f t="shared" si="5"/>
        <v>#DIV/0!</v>
      </c>
      <c r="F48" s="139" t="e">
        <f t="shared" si="6"/>
        <v>#DIV/0!</v>
      </c>
    </row>
    <row r="49" spans="1:6" ht="13.2" x14ac:dyDescent="0.25">
      <c r="A49" s="135"/>
      <c r="B49" s="136" t="s">
        <v>630</v>
      </c>
      <c r="C49" s="130"/>
      <c r="D49" s="137" t="e">
        <f t="shared" si="4"/>
        <v>#DIV/0!</v>
      </c>
      <c r="E49" s="138" t="e">
        <f t="shared" si="5"/>
        <v>#DIV/0!</v>
      </c>
      <c r="F49" s="139" t="e">
        <f t="shared" si="6"/>
        <v>#DIV/0!</v>
      </c>
    </row>
    <row r="50" spans="1:6" ht="13.2" x14ac:dyDescent="0.25">
      <c r="A50" s="135"/>
      <c r="B50" s="136" t="s">
        <v>631</v>
      </c>
      <c r="C50" s="130"/>
      <c r="D50" s="137" t="e">
        <f t="shared" si="4"/>
        <v>#DIV/0!</v>
      </c>
      <c r="E50" s="138" t="e">
        <f t="shared" si="5"/>
        <v>#DIV/0!</v>
      </c>
      <c r="F50" s="139" t="e">
        <f t="shared" si="6"/>
        <v>#DIV/0!</v>
      </c>
    </row>
    <row r="51" spans="1:6" ht="13.2" x14ac:dyDescent="0.25">
      <c r="A51" s="135"/>
      <c r="B51" s="136" t="s">
        <v>391</v>
      </c>
      <c r="C51" s="130"/>
      <c r="D51" s="137" t="e">
        <f t="shared" si="4"/>
        <v>#DIV/0!</v>
      </c>
      <c r="E51" s="138" t="e">
        <f t="shared" si="5"/>
        <v>#DIV/0!</v>
      </c>
      <c r="F51" s="139" t="e">
        <f t="shared" si="6"/>
        <v>#DIV/0!</v>
      </c>
    </row>
    <row r="52" spans="1:6" ht="13.2" x14ac:dyDescent="0.25">
      <c r="A52" s="135"/>
      <c r="B52" s="136" t="s">
        <v>632</v>
      </c>
      <c r="C52" s="130"/>
      <c r="D52" s="137" t="e">
        <f t="shared" si="4"/>
        <v>#DIV/0!</v>
      </c>
      <c r="E52" s="138" t="e">
        <f t="shared" si="5"/>
        <v>#DIV/0!</v>
      </c>
      <c r="F52" s="139" t="e">
        <f t="shared" si="6"/>
        <v>#DIV/0!</v>
      </c>
    </row>
    <row r="53" spans="1:6" ht="13.2" x14ac:dyDescent="0.25">
      <c r="A53" s="135"/>
      <c r="B53" s="136"/>
      <c r="C53" s="131"/>
      <c r="D53" s="137"/>
      <c r="E53" s="138"/>
      <c r="F53" s="139"/>
    </row>
    <row r="54" spans="1:6" ht="13.2" x14ac:dyDescent="0.25">
      <c r="A54" s="135"/>
      <c r="B54" s="136" t="s">
        <v>373</v>
      </c>
      <c r="C54" s="140">
        <f>SUM(C47:C52)+C15+C45</f>
        <v>0</v>
      </c>
      <c r="D54" s="137" t="e">
        <f>C54/$B$6</f>
        <v>#DIV/0!</v>
      </c>
      <c r="E54" s="138" t="e">
        <f>C54/$B$4</f>
        <v>#DIV/0!</v>
      </c>
      <c r="F54" s="139" t="e">
        <f>C54/$C$54</f>
        <v>#DIV/0!</v>
      </c>
    </row>
    <row r="55" spans="1:6" ht="13.2" x14ac:dyDescent="0.25">
      <c r="A55" s="132"/>
      <c r="C55" s="133"/>
      <c r="E55" s="134"/>
    </row>
    <row r="56" spans="1:6" ht="13.2" x14ac:dyDescent="0.25">
      <c r="A56" s="132"/>
      <c r="C56" s="133"/>
      <c r="E56" s="134"/>
    </row>
    <row r="57" spans="1:6" ht="13.2" x14ac:dyDescent="0.25">
      <c r="A57" s="132"/>
      <c r="C57" s="133"/>
      <c r="E57" s="134"/>
    </row>
    <row r="58" spans="1:6" ht="13.2" x14ac:dyDescent="0.25">
      <c r="A58" s="132"/>
      <c r="C58" s="133"/>
      <c r="E58" s="134"/>
    </row>
    <row r="59" spans="1:6" ht="13.2" x14ac:dyDescent="0.25">
      <c r="A59" s="132"/>
      <c r="C59" s="133"/>
      <c r="E59" s="134"/>
    </row>
    <row r="60" spans="1:6" ht="13.2" x14ac:dyDescent="0.25">
      <c r="A60" s="132"/>
      <c r="C60" s="133"/>
      <c r="E60" s="134"/>
    </row>
    <row r="61" spans="1:6" ht="13.2" x14ac:dyDescent="0.25">
      <c r="A61" s="132"/>
      <c r="C61" s="133"/>
      <c r="E61" s="134"/>
    </row>
    <row r="62" spans="1:6" ht="13.2" x14ac:dyDescent="0.25">
      <c r="A62" s="132"/>
      <c r="C62" s="133"/>
      <c r="E62" s="134"/>
    </row>
    <row r="63" spans="1:6" ht="13.2" x14ac:dyDescent="0.25">
      <c r="A63" s="132"/>
      <c r="C63" s="133"/>
      <c r="E63" s="134"/>
    </row>
    <row r="64" spans="1:6" ht="13.2" x14ac:dyDescent="0.25">
      <c r="A64" s="132"/>
      <c r="C64" s="133"/>
      <c r="E64" s="134"/>
    </row>
    <row r="65" spans="1:5" ht="13.2" x14ac:dyDescent="0.25">
      <c r="A65" s="132"/>
      <c r="C65" s="133"/>
      <c r="E65" s="134"/>
    </row>
    <row r="66" spans="1:5" ht="13.2" x14ac:dyDescent="0.25">
      <c r="A66" s="132"/>
      <c r="C66" s="133"/>
      <c r="E66" s="134"/>
    </row>
    <row r="67" spans="1:5" ht="13.2" x14ac:dyDescent="0.25">
      <c r="A67" s="132"/>
      <c r="C67" s="133"/>
      <c r="E67" s="134"/>
    </row>
    <row r="68" spans="1:5" ht="13.2" x14ac:dyDescent="0.25">
      <c r="A68" s="132"/>
      <c r="C68" s="133"/>
      <c r="E68" s="134"/>
    </row>
    <row r="69" spans="1:5" ht="13.2" x14ac:dyDescent="0.25">
      <c r="A69" s="132"/>
      <c r="C69" s="133"/>
      <c r="E69" s="134"/>
    </row>
    <row r="70" spans="1:5" ht="13.2" x14ac:dyDescent="0.25">
      <c r="A70" s="132"/>
      <c r="C70" s="133"/>
      <c r="E70" s="134"/>
    </row>
    <row r="71" spans="1:5" ht="13.2" x14ac:dyDescent="0.25">
      <c r="A71" s="132"/>
      <c r="C71" s="133"/>
      <c r="E71" s="134"/>
    </row>
    <row r="72" spans="1:5" ht="13.2" x14ac:dyDescent="0.25">
      <c r="A72" s="132"/>
      <c r="C72" s="133"/>
      <c r="E72" s="134"/>
    </row>
    <row r="73" spans="1:5" ht="13.2" x14ac:dyDescent="0.25">
      <c r="A73" s="132"/>
      <c r="C73" s="133"/>
      <c r="E73" s="134"/>
    </row>
    <row r="74" spans="1:5" ht="13.2" x14ac:dyDescent="0.25">
      <c r="A74" s="132"/>
      <c r="C74" s="133"/>
      <c r="E74" s="134"/>
    </row>
    <row r="75" spans="1:5" ht="13.2" x14ac:dyDescent="0.25">
      <c r="A75" s="132"/>
      <c r="C75" s="133"/>
      <c r="E75" s="134"/>
    </row>
    <row r="76" spans="1:5" ht="13.2" x14ac:dyDescent="0.25">
      <c r="A76" s="132"/>
      <c r="C76" s="133"/>
      <c r="E76" s="134"/>
    </row>
    <row r="77" spans="1:5" ht="13.2" x14ac:dyDescent="0.25">
      <c r="A77" s="132"/>
      <c r="C77" s="133"/>
      <c r="E77" s="134"/>
    </row>
    <row r="78" spans="1:5" ht="13.2" x14ac:dyDescent="0.25">
      <c r="A78" s="132"/>
      <c r="C78" s="133"/>
      <c r="E78" s="134"/>
    </row>
    <row r="79" spans="1:5" ht="13.2" x14ac:dyDescent="0.25">
      <c r="A79" s="132"/>
      <c r="C79" s="133"/>
      <c r="E79" s="134"/>
    </row>
    <row r="80" spans="1:5" ht="13.2" x14ac:dyDescent="0.25">
      <c r="A80" s="132"/>
      <c r="C80" s="133"/>
      <c r="E80" s="134"/>
    </row>
    <row r="81" spans="1:5" ht="13.2" x14ac:dyDescent="0.25">
      <c r="A81" s="132"/>
      <c r="C81" s="133"/>
      <c r="E81" s="134"/>
    </row>
    <row r="82" spans="1:5" ht="13.2" x14ac:dyDescent="0.25">
      <c r="A82" s="132"/>
      <c r="C82" s="133"/>
      <c r="E82" s="134"/>
    </row>
    <row r="83" spans="1:5" ht="13.2" x14ac:dyDescent="0.25">
      <c r="A83" s="132"/>
      <c r="C83" s="133"/>
      <c r="E83" s="134"/>
    </row>
    <row r="84" spans="1:5" ht="13.2" x14ac:dyDescent="0.25">
      <c r="A84" s="132"/>
      <c r="C84" s="133"/>
      <c r="E84" s="134"/>
    </row>
    <row r="85" spans="1:5" ht="13.2" x14ac:dyDescent="0.25">
      <c r="A85" s="132"/>
      <c r="C85" s="133"/>
    </row>
    <row r="86" spans="1:5" ht="13.2" x14ac:dyDescent="0.25">
      <c r="A86" s="132"/>
      <c r="C86" s="133"/>
    </row>
    <row r="87" spans="1:5" ht="13.2" x14ac:dyDescent="0.25">
      <c r="A87" s="132"/>
      <c r="C87" s="133"/>
    </row>
    <row r="88" spans="1:5" ht="13.2" x14ac:dyDescent="0.25">
      <c r="A88" s="132"/>
      <c r="C88" s="133"/>
    </row>
    <row r="89" spans="1:5" ht="13.2" x14ac:dyDescent="0.25">
      <c r="A89" s="132"/>
      <c r="C89" s="133"/>
    </row>
    <row r="90" spans="1:5" ht="13.2" x14ac:dyDescent="0.25">
      <c r="A90" s="132"/>
      <c r="C90" s="133"/>
    </row>
    <row r="91" spans="1:5" ht="13.2" x14ac:dyDescent="0.25">
      <c r="A91" s="132"/>
      <c r="C91" s="133"/>
    </row>
    <row r="92" spans="1:5" ht="13.2" x14ac:dyDescent="0.25">
      <c r="A92" s="132"/>
      <c r="C92" s="133"/>
    </row>
    <row r="93" spans="1:5" ht="13.2" x14ac:dyDescent="0.25">
      <c r="A93" s="132"/>
      <c r="C93" s="133"/>
    </row>
    <row r="94" spans="1:5" ht="13.2" x14ac:dyDescent="0.25">
      <c r="A94" s="132"/>
      <c r="C94" s="133"/>
    </row>
    <row r="95" spans="1:5" ht="13.2" x14ac:dyDescent="0.25">
      <c r="A95" s="132"/>
      <c r="C95" s="133"/>
    </row>
    <row r="96" spans="1:5" ht="13.2" x14ac:dyDescent="0.25">
      <c r="A96" s="132"/>
      <c r="C96" s="133"/>
    </row>
    <row r="97" spans="1:3" ht="13.2" x14ac:dyDescent="0.25">
      <c r="A97" s="132"/>
      <c r="C97" s="133"/>
    </row>
    <row r="98" spans="1:3" ht="13.2" x14ac:dyDescent="0.25">
      <c r="A98" s="132"/>
      <c r="C98" s="133"/>
    </row>
    <row r="99" spans="1:3" ht="13.2" x14ac:dyDescent="0.25">
      <c r="A99" s="132"/>
      <c r="C99" s="133"/>
    </row>
    <row r="100" spans="1:3" ht="13.2" x14ac:dyDescent="0.25">
      <c r="A100" s="132"/>
      <c r="C100" s="133"/>
    </row>
    <row r="101" spans="1:3" ht="13.2" x14ac:dyDescent="0.25">
      <c r="A101" s="132"/>
      <c r="C101" s="133"/>
    </row>
    <row r="102" spans="1:3" ht="13.2" x14ac:dyDescent="0.25">
      <c r="A102" s="132"/>
      <c r="C102" s="133"/>
    </row>
    <row r="103" spans="1:3" ht="13.2" x14ac:dyDescent="0.25">
      <c r="A103" s="132"/>
      <c r="C103" s="133"/>
    </row>
    <row r="104" spans="1:3" ht="13.2" x14ac:dyDescent="0.25">
      <c r="A104" s="132"/>
      <c r="C104" s="133"/>
    </row>
    <row r="105" spans="1:3" ht="13.2" x14ac:dyDescent="0.25">
      <c r="A105" s="132"/>
      <c r="C105" s="133"/>
    </row>
    <row r="106" spans="1:3" ht="13.2" x14ac:dyDescent="0.25">
      <c r="A106" s="132"/>
      <c r="C106" s="133"/>
    </row>
    <row r="107" spans="1:3" ht="13.2" x14ac:dyDescent="0.25">
      <c r="A107" s="132"/>
      <c r="C107" s="133"/>
    </row>
    <row r="108" spans="1:3" ht="13.2" x14ac:dyDescent="0.25">
      <c r="A108" s="132"/>
      <c r="C108" s="133"/>
    </row>
    <row r="109" spans="1:3" ht="13.2" x14ac:dyDescent="0.25">
      <c r="A109" s="132"/>
      <c r="C109" s="133"/>
    </row>
    <row r="110" spans="1:3" ht="13.2" x14ac:dyDescent="0.25">
      <c r="A110" s="132"/>
      <c r="C110" s="133"/>
    </row>
    <row r="111" spans="1:3" ht="13.2" x14ac:dyDescent="0.25">
      <c r="A111" s="132"/>
      <c r="C111" s="133"/>
    </row>
    <row r="112" spans="1:3" ht="13.2" x14ac:dyDescent="0.25">
      <c r="A112" s="132"/>
      <c r="C112" s="133"/>
    </row>
    <row r="113" spans="1:3" ht="13.2" x14ac:dyDescent="0.25">
      <c r="A113" s="132"/>
      <c r="C113" s="133"/>
    </row>
    <row r="114" spans="1:3" ht="13.2" x14ac:dyDescent="0.25">
      <c r="A114" s="132"/>
      <c r="C114" s="133"/>
    </row>
    <row r="115" spans="1:3" ht="13.2" x14ac:dyDescent="0.25">
      <c r="A115" s="132"/>
      <c r="C115" s="133"/>
    </row>
    <row r="116" spans="1:3" ht="13.2" x14ac:dyDescent="0.25">
      <c r="A116" s="132"/>
      <c r="C116" s="133"/>
    </row>
    <row r="117" spans="1:3" ht="13.2" x14ac:dyDescent="0.25">
      <c r="A117" s="132"/>
      <c r="C117" s="133"/>
    </row>
    <row r="118" spans="1:3" ht="13.2" x14ac:dyDescent="0.25">
      <c r="A118" s="132"/>
      <c r="C118" s="133"/>
    </row>
    <row r="119" spans="1:3" ht="13.2" x14ac:dyDescent="0.25">
      <c r="A119" s="132"/>
      <c r="C119" s="133"/>
    </row>
    <row r="120" spans="1:3" ht="13.2" x14ac:dyDescent="0.25">
      <c r="A120" s="132"/>
      <c r="C120" s="133"/>
    </row>
    <row r="121" spans="1:3" ht="13.2" x14ac:dyDescent="0.25">
      <c r="A121" s="132"/>
      <c r="C121" s="133"/>
    </row>
    <row r="122" spans="1:3" ht="13.2" x14ac:dyDescent="0.25">
      <c r="A122" s="132"/>
      <c r="C122" s="133"/>
    </row>
    <row r="123" spans="1:3" ht="13.2" x14ac:dyDescent="0.25">
      <c r="A123" s="132"/>
      <c r="C123" s="133"/>
    </row>
    <row r="124" spans="1:3" ht="13.2" x14ac:dyDescent="0.25">
      <c r="A124" s="132"/>
      <c r="C124" s="133"/>
    </row>
    <row r="125" spans="1:3" ht="13.2" x14ac:dyDescent="0.25">
      <c r="A125" s="132"/>
      <c r="C125" s="133"/>
    </row>
    <row r="126" spans="1:3" ht="13.2" x14ac:dyDescent="0.25">
      <c r="A126" s="132"/>
      <c r="C126" s="133"/>
    </row>
    <row r="127" spans="1:3" ht="13.2" x14ac:dyDescent="0.25">
      <c r="A127" s="132"/>
      <c r="C127" s="133"/>
    </row>
    <row r="128" spans="1:3" ht="13.2" x14ac:dyDescent="0.25">
      <c r="A128" s="132"/>
      <c r="C128" s="133"/>
    </row>
    <row r="129" spans="1:3" ht="13.2" x14ac:dyDescent="0.25">
      <c r="A129" s="132"/>
      <c r="C129" s="133"/>
    </row>
    <row r="130" spans="1:3" ht="13.2" x14ac:dyDescent="0.25">
      <c r="A130" s="132"/>
      <c r="C130" s="133"/>
    </row>
    <row r="131" spans="1:3" ht="13.2" x14ac:dyDescent="0.25">
      <c r="A131" s="132"/>
      <c r="C131" s="133"/>
    </row>
    <row r="132" spans="1:3" ht="13.2" x14ac:dyDescent="0.25">
      <c r="A132" s="132"/>
      <c r="C132" s="133"/>
    </row>
    <row r="133" spans="1:3" ht="13.2" x14ac:dyDescent="0.25">
      <c r="A133" s="132"/>
      <c r="C133" s="133"/>
    </row>
    <row r="134" spans="1:3" ht="13.2" x14ac:dyDescent="0.25">
      <c r="A134" s="132"/>
      <c r="C134" s="133"/>
    </row>
    <row r="135" spans="1:3" ht="13.2" x14ac:dyDescent="0.25">
      <c r="A135" s="132"/>
      <c r="C135" s="133"/>
    </row>
    <row r="136" spans="1:3" ht="13.2" x14ac:dyDescent="0.25">
      <c r="A136" s="132"/>
      <c r="C136" s="133"/>
    </row>
    <row r="137" spans="1:3" ht="13.2" x14ac:dyDescent="0.25">
      <c r="A137" s="132"/>
      <c r="C137" s="133"/>
    </row>
    <row r="138" spans="1:3" ht="13.2" x14ac:dyDescent="0.25">
      <c r="A138" s="132"/>
      <c r="C138" s="133"/>
    </row>
    <row r="139" spans="1:3" ht="13.2" x14ac:dyDescent="0.25">
      <c r="A139" s="132"/>
      <c r="C139" s="133"/>
    </row>
    <row r="140" spans="1:3" ht="13.2" x14ac:dyDescent="0.25">
      <c r="A140" s="132"/>
      <c r="C140" s="133"/>
    </row>
    <row r="141" spans="1:3" ht="13.2" x14ac:dyDescent="0.25">
      <c r="A141" s="132"/>
      <c r="C141" s="133"/>
    </row>
    <row r="142" spans="1:3" ht="13.2" x14ac:dyDescent="0.25">
      <c r="A142" s="132"/>
      <c r="C142" s="133"/>
    </row>
    <row r="143" spans="1:3" ht="13.2" x14ac:dyDescent="0.25">
      <c r="A143" s="132"/>
      <c r="C143" s="133"/>
    </row>
    <row r="144" spans="1:3" ht="13.2" x14ac:dyDescent="0.25">
      <c r="A144" s="132"/>
      <c r="C144" s="133"/>
    </row>
    <row r="145" spans="1:3" ht="13.2" x14ac:dyDescent="0.25">
      <c r="A145" s="132"/>
      <c r="C145" s="133"/>
    </row>
    <row r="146" spans="1:3" ht="13.2" x14ac:dyDescent="0.25">
      <c r="A146" s="132"/>
      <c r="C146" s="133"/>
    </row>
    <row r="147" spans="1:3" ht="13.2" x14ac:dyDescent="0.25">
      <c r="A147" s="132"/>
      <c r="C147" s="133"/>
    </row>
    <row r="148" spans="1:3" ht="13.2" x14ac:dyDescent="0.25">
      <c r="A148" s="132"/>
      <c r="C148" s="133"/>
    </row>
    <row r="149" spans="1:3" ht="13.2" x14ac:dyDescent="0.25">
      <c r="A149" s="132"/>
      <c r="C149" s="133"/>
    </row>
    <row r="150" spans="1:3" ht="13.2" x14ac:dyDescent="0.25">
      <c r="A150" s="132"/>
      <c r="C150" s="133"/>
    </row>
    <row r="151" spans="1:3" ht="13.2" x14ac:dyDescent="0.25">
      <c r="A151" s="132"/>
      <c r="C151" s="133"/>
    </row>
    <row r="152" spans="1:3" ht="13.2" x14ac:dyDescent="0.25">
      <c r="A152" s="132"/>
      <c r="C152" s="133"/>
    </row>
    <row r="153" spans="1:3" ht="13.2" x14ac:dyDescent="0.25">
      <c r="A153" s="132"/>
      <c r="C153" s="133"/>
    </row>
    <row r="154" spans="1:3" ht="13.2" x14ac:dyDescent="0.25">
      <c r="C154" s="133"/>
    </row>
    <row r="155" spans="1:3" ht="13.2" x14ac:dyDescent="0.25">
      <c r="C155" s="133"/>
    </row>
    <row r="156" spans="1:3" ht="13.2" x14ac:dyDescent="0.25">
      <c r="C156" s="133"/>
    </row>
    <row r="157" spans="1:3" ht="13.2" x14ac:dyDescent="0.25">
      <c r="C157" s="133"/>
    </row>
    <row r="158" spans="1:3" ht="13.2" x14ac:dyDescent="0.25">
      <c r="C158" s="133"/>
    </row>
    <row r="159" spans="1:3" ht="13.2" x14ac:dyDescent="0.25">
      <c r="C159" s="133"/>
    </row>
    <row r="160" spans="1:3" ht="13.2" x14ac:dyDescent="0.25">
      <c r="C160" s="133"/>
    </row>
    <row r="161" spans="3:3" ht="13.2" x14ac:dyDescent="0.25">
      <c r="C161" s="133"/>
    </row>
    <row r="162" spans="3:3" ht="13.2" x14ac:dyDescent="0.25">
      <c r="C162" s="133"/>
    </row>
    <row r="163" spans="3:3" ht="13.2" x14ac:dyDescent="0.25">
      <c r="C163" s="133"/>
    </row>
    <row r="164" spans="3:3" ht="13.2" x14ac:dyDescent="0.25">
      <c r="C164" s="133"/>
    </row>
    <row r="165" spans="3:3" ht="13.2" x14ac:dyDescent="0.25">
      <c r="C165" s="133"/>
    </row>
    <row r="166" spans="3:3" ht="13.2" x14ac:dyDescent="0.25">
      <c r="C166" s="133"/>
    </row>
    <row r="167" spans="3:3" ht="13.2" x14ac:dyDescent="0.25">
      <c r="C167" s="133"/>
    </row>
    <row r="168" spans="3:3" ht="13.2" x14ac:dyDescent="0.25">
      <c r="C168" s="133"/>
    </row>
    <row r="169" spans="3:3" ht="13.2" x14ac:dyDescent="0.25">
      <c r="C169" s="133"/>
    </row>
    <row r="170" spans="3:3" ht="13.2" x14ac:dyDescent="0.25">
      <c r="C170" s="133"/>
    </row>
    <row r="171" spans="3:3" ht="13.2" x14ac:dyDescent="0.25">
      <c r="C171" s="133"/>
    </row>
    <row r="172" spans="3:3" ht="13.2" x14ac:dyDescent="0.25">
      <c r="C172" s="133"/>
    </row>
    <row r="173" spans="3:3" ht="13.2" x14ac:dyDescent="0.25">
      <c r="C173" s="133"/>
    </row>
    <row r="174" spans="3:3" ht="13.2" x14ac:dyDescent="0.25">
      <c r="C174" s="133"/>
    </row>
    <row r="175" spans="3:3" ht="13.2" x14ac:dyDescent="0.25">
      <c r="C175" s="133"/>
    </row>
    <row r="176" spans="3:3" ht="13.2" x14ac:dyDescent="0.25">
      <c r="C176" s="133"/>
    </row>
    <row r="177" spans="3:3" ht="13.2" x14ac:dyDescent="0.25">
      <c r="C177" s="133"/>
    </row>
    <row r="178" spans="3:3" ht="13.2" x14ac:dyDescent="0.25">
      <c r="C178" s="133"/>
    </row>
    <row r="179" spans="3:3" ht="13.2" x14ac:dyDescent="0.25">
      <c r="C179" s="133"/>
    </row>
    <row r="180" spans="3:3" ht="13.2" x14ac:dyDescent="0.25">
      <c r="C180" s="133"/>
    </row>
    <row r="181" spans="3:3" ht="13.2" x14ac:dyDescent="0.25">
      <c r="C181" s="133"/>
    </row>
    <row r="182" spans="3:3" ht="13.2" x14ac:dyDescent="0.25">
      <c r="C182" s="133"/>
    </row>
    <row r="183" spans="3:3" ht="13.2" x14ac:dyDescent="0.25">
      <c r="C183" s="133"/>
    </row>
    <row r="184" spans="3:3" ht="13.2" x14ac:dyDescent="0.25">
      <c r="C184" s="133"/>
    </row>
    <row r="185" spans="3:3" ht="13.2" x14ac:dyDescent="0.25">
      <c r="C185" s="133"/>
    </row>
    <row r="186" spans="3:3" ht="13.2" x14ac:dyDescent="0.25">
      <c r="C186" s="133"/>
    </row>
    <row r="187" spans="3:3" ht="13.2" x14ac:dyDescent="0.25">
      <c r="C187" s="133"/>
    </row>
    <row r="188" spans="3:3" ht="13.2" x14ac:dyDescent="0.25">
      <c r="C188" s="133"/>
    </row>
    <row r="189" spans="3:3" ht="13.2" x14ac:dyDescent="0.25">
      <c r="C189" s="133"/>
    </row>
    <row r="190" spans="3:3" ht="13.2" x14ac:dyDescent="0.25">
      <c r="C190" s="133"/>
    </row>
    <row r="191" spans="3:3" ht="13.2" x14ac:dyDescent="0.25">
      <c r="C191" s="133"/>
    </row>
    <row r="192" spans="3:3" ht="13.2" x14ac:dyDescent="0.25">
      <c r="C192" s="133"/>
    </row>
    <row r="193" spans="3:3" ht="13.2" x14ac:dyDescent="0.25">
      <c r="C193" s="133"/>
    </row>
    <row r="194" spans="3:3" ht="13.2" x14ac:dyDescent="0.25">
      <c r="C194" s="133"/>
    </row>
    <row r="195" spans="3:3" ht="13.2" x14ac:dyDescent="0.25">
      <c r="C195" s="133"/>
    </row>
    <row r="196" spans="3:3" ht="13.2" x14ac:dyDescent="0.25">
      <c r="C196" s="133"/>
    </row>
  </sheetData>
  <sheetProtection algorithmName="SHA-512" hashValue="qAMnWMR0xh73qDjqlOoVVuvKbgcG8fTQmmWDQICnuSYwiIApjFFNb7/ACopwo9wjv5JR2dIw1YVWGjGTW4ARPw==" saltValue="FcpCrbh+vV62hl29s0/+Zw==" spinCount="100000" sheet="1" objects="1" scenarios="1"/>
  <phoneticPr fontId="0" type="noConversion"/>
  <printOptions gridLines="1" gridLinesSet="0"/>
  <pageMargins left="0.4" right="0.75" top="1" bottom="1" header="0.5" footer="0.5"/>
  <pageSetup paperSize="9" scale="92" orientation="portrait" r:id="rId1"/>
  <headerFooter alignWithMargins="0">
    <oddHeader>&amp;A</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outlinePr summaryRight="0"/>
    <pageSetUpPr fitToPage="1"/>
  </sheetPr>
  <dimension ref="A1:J476"/>
  <sheetViews>
    <sheetView topLeftCell="A81" zoomScaleNormal="100" workbookViewId="0">
      <selection activeCell="K99" sqref="K99"/>
    </sheetView>
  </sheetViews>
  <sheetFormatPr defaultColWidth="9.109375" defaultRowHeight="12.75" customHeight="1" x14ac:dyDescent="0.25"/>
  <cols>
    <col min="1" max="1" width="31.44140625" style="25" customWidth="1"/>
    <col min="2" max="2" width="21" style="25" customWidth="1"/>
    <col min="3" max="3" width="13.5546875" style="25" customWidth="1"/>
    <col min="4" max="5" width="9" style="27" customWidth="1"/>
    <col min="6" max="6" width="9.109375" style="25"/>
    <col min="7" max="7" width="11" style="25" customWidth="1"/>
    <col min="8" max="9" width="9.109375" style="25"/>
    <col min="10" max="10" width="10.33203125" style="25" bestFit="1" customWidth="1"/>
    <col min="11" max="16384" width="9.109375" style="25"/>
  </cols>
  <sheetData>
    <row r="1" spans="1:8" ht="15.6" x14ac:dyDescent="0.3">
      <c r="B1" s="25" t="s">
        <v>396</v>
      </c>
      <c r="C1" s="38">
        <f>'Development Budget'!E1</f>
        <v>0</v>
      </c>
      <c r="D1" s="38"/>
      <c r="E1" s="38"/>
      <c r="F1" s="27"/>
    </row>
    <row r="2" spans="1:8" ht="13.2" x14ac:dyDescent="0.25">
      <c r="B2" s="25" t="s">
        <v>397</v>
      </c>
      <c r="C2" s="24">
        <f>'Development Budget'!D3</f>
        <v>0</v>
      </c>
      <c r="D2" s="24"/>
      <c r="E2" s="24"/>
      <c r="F2" s="27"/>
    </row>
    <row r="3" spans="1:8" ht="13.2" x14ac:dyDescent="0.25">
      <c r="D3" s="24" t="s">
        <v>531</v>
      </c>
      <c r="E3" s="24" t="s">
        <v>534</v>
      </c>
    </row>
    <row r="4" spans="1:8" ht="13.2" x14ac:dyDescent="0.25">
      <c r="A4" s="78" t="s">
        <v>398</v>
      </c>
      <c r="C4" s="78" t="s">
        <v>469</v>
      </c>
      <c r="D4" s="24" t="s">
        <v>533</v>
      </c>
      <c r="E4" s="24" t="s">
        <v>535</v>
      </c>
      <c r="F4" s="78" t="s">
        <v>468</v>
      </c>
      <c r="G4" s="78" t="s">
        <v>399</v>
      </c>
    </row>
    <row r="5" spans="1:8" ht="13.2" x14ac:dyDescent="0.25">
      <c r="A5" s="78" t="s">
        <v>500</v>
      </c>
      <c r="B5" s="78" t="s">
        <v>501</v>
      </c>
      <c r="C5" s="78" t="s">
        <v>400</v>
      </c>
      <c r="D5" s="24" t="s">
        <v>532</v>
      </c>
      <c r="E5" s="24" t="s">
        <v>402</v>
      </c>
      <c r="F5" s="78" t="s">
        <v>406</v>
      </c>
    </row>
    <row r="6" spans="1:8" ht="13.2" x14ac:dyDescent="0.25">
      <c r="A6" s="24">
        <f>'Assumptions &amp; Input data'!A20</f>
        <v>0</v>
      </c>
      <c r="B6" s="24">
        <f>'Assumptions &amp; Input data'!B20</f>
        <v>0</v>
      </c>
      <c r="C6" s="24">
        <f>'Assumptions &amp; Input data'!C20</f>
        <v>0</v>
      </c>
      <c r="D6" s="24">
        <f>'Assumptions &amp; Input data'!D20</f>
        <v>0</v>
      </c>
      <c r="E6" s="24">
        <f>'Assumptions &amp; Input data'!E20</f>
        <v>0</v>
      </c>
      <c r="F6" s="39">
        <f>'Assumptions &amp; Input data'!$B$3</f>
        <v>0</v>
      </c>
      <c r="G6" s="40">
        <f t="shared" ref="G6:G24" si="0">B6*C6*12</f>
        <v>0</v>
      </c>
    </row>
    <row r="7" spans="1:8" ht="13.2" x14ac:dyDescent="0.25">
      <c r="A7" s="24">
        <f>'Assumptions &amp; Input data'!A21</f>
        <v>0</v>
      </c>
      <c r="B7" s="24">
        <f>'Assumptions &amp; Input data'!B21</f>
        <v>0</v>
      </c>
      <c r="C7" s="24">
        <f>'Assumptions &amp; Input data'!C21</f>
        <v>0</v>
      </c>
      <c r="D7" s="24">
        <f>'Assumptions &amp; Input data'!D21</f>
        <v>0</v>
      </c>
      <c r="E7" s="24">
        <f>'Assumptions &amp; Input data'!E21</f>
        <v>0</v>
      </c>
      <c r="F7" s="39">
        <f>'Assumptions &amp; Input data'!$B$3</f>
        <v>0</v>
      </c>
      <c r="G7" s="40">
        <f t="shared" si="0"/>
        <v>0</v>
      </c>
    </row>
    <row r="8" spans="1:8" ht="13.2" x14ac:dyDescent="0.25">
      <c r="A8" s="24">
        <f>'Assumptions &amp; Input data'!A22</f>
        <v>0</v>
      </c>
      <c r="B8" s="24">
        <f>'Assumptions &amp; Input data'!B22</f>
        <v>0</v>
      </c>
      <c r="C8" s="24">
        <f>'Assumptions &amp; Input data'!C22</f>
        <v>0</v>
      </c>
      <c r="D8" s="24">
        <f>'Assumptions &amp; Input data'!D22</f>
        <v>0</v>
      </c>
      <c r="E8" s="24">
        <f>'Assumptions &amp; Input data'!E22</f>
        <v>0</v>
      </c>
      <c r="F8" s="39">
        <f>'Assumptions &amp; Input data'!$B$3</f>
        <v>0</v>
      </c>
      <c r="G8" s="40">
        <f t="shared" si="0"/>
        <v>0</v>
      </c>
    </row>
    <row r="9" spans="1:8" ht="13.2" x14ac:dyDescent="0.25">
      <c r="A9" s="24">
        <f>'Assumptions &amp; Input data'!A23</f>
        <v>0</v>
      </c>
      <c r="B9" s="24">
        <f>'Assumptions &amp; Input data'!B23</f>
        <v>0</v>
      </c>
      <c r="C9" s="24">
        <f>'Assumptions &amp; Input data'!C23</f>
        <v>0</v>
      </c>
      <c r="D9" s="24">
        <f>'Assumptions &amp; Input data'!D23</f>
        <v>0</v>
      </c>
      <c r="E9" s="24">
        <f>'Assumptions &amp; Input data'!E23</f>
        <v>0</v>
      </c>
      <c r="F9" s="39">
        <f>'Assumptions &amp; Input data'!$B$3</f>
        <v>0</v>
      </c>
      <c r="G9" s="40">
        <f t="shared" si="0"/>
        <v>0</v>
      </c>
    </row>
    <row r="10" spans="1:8" ht="13.2" x14ac:dyDescent="0.25">
      <c r="A10" s="24">
        <f>'Assumptions &amp; Input data'!A24</f>
        <v>0</v>
      </c>
      <c r="B10" s="24">
        <f>'Assumptions &amp; Input data'!B24</f>
        <v>0</v>
      </c>
      <c r="C10" s="24">
        <f>'Assumptions &amp; Input data'!C24</f>
        <v>0</v>
      </c>
      <c r="D10" s="24">
        <f>'Assumptions &amp; Input data'!D24</f>
        <v>0</v>
      </c>
      <c r="E10" s="24">
        <f>'Assumptions &amp; Input data'!E24</f>
        <v>0</v>
      </c>
      <c r="F10" s="39">
        <f>'Assumptions &amp; Input data'!$B$3</f>
        <v>0</v>
      </c>
      <c r="G10" s="40">
        <f t="shared" si="0"/>
        <v>0</v>
      </c>
    </row>
    <row r="11" spans="1:8" ht="13.2" x14ac:dyDescent="0.25">
      <c r="A11" s="24">
        <f>'Assumptions &amp; Input data'!A25</f>
        <v>0</v>
      </c>
      <c r="B11" s="24">
        <f>'Assumptions &amp; Input data'!B25</f>
        <v>0</v>
      </c>
      <c r="C11" s="24">
        <f>'Assumptions &amp; Input data'!C25</f>
        <v>0</v>
      </c>
      <c r="D11" s="24">
        <f>'Assumptions &amp; Input data'!D25</f>
        <v>0</v>
      </c>
      <c r="E11" s="24">
        <f>'Assumptions &amp; Input data'!E25</f>
        <v>0</v>
      </c>
      <c r="F11" s="39">
        <f>'Assumptions &amp; Input data'!$B$3</f>
        <v>0</v>
      </c>
      <c r="G11" s="40">
        <f t="shared" si="0"/>
        <v>0</v>
      </c>
    </row>
    <row r="12" spans="1:8" ht="13.2" x14ac:dyDescent="0.25">
      <c r="A12" s="24">
        <f>'Assumptions &amp; Input data'!A26</f>
        <v>0</v>
      </c>
      <c r="B12" s="24">
        <f>'Assumptions &amp; Input data'!B26</f>
        <v>0</v>
      </c>
      <c r="C12" s="24">
        <f>'Assumptions &amp; Input data'!C26</f>
        <v>0</v>
      </c>
      <c r="D12" s="24">
        <f>'Assumptions &amp; Input data'!D26</f>
        <v>0</v>
      </c>
      <c r="E12" s="24">
        <f>'Assumptions &amp; Input data'!E26</f>
        <v>0</v>
      </c>
      <c r="F12" s="39">
        <f>'Assumptions &amp; Input data'!$B$3</f>
        <v>0</v>
      </c>
      <c r="G12" s="40">
        <f t="shared" si="0"/>
        <v>0</v>
      </c>
    </row>
    <row r="13" spans="1:8" ht="13.2" x14ac:dyDescent="0.25">
      <c r="A13" s="24">
        <f>'Assumptions &amp; Input data'!A27</f>
        <v>0</v>
      </c>
      <c r="B13" s="24">
        <f>'Assumptions &amp; Input data'!B27</f>
        <v>0</v>
      </c>
      <c r="C13" s="24">
        <f>'Assumptions &amp; Input data'!C27</f>
        <v>0</v>
      </c>
      <c r="D13" s="24">
        <f>'Assumptions &amp; Input data'!D27</f>
        <v>0</v>
      </c>
      <c r="E13" s="24">
        <f>'Assumptions &amp; Input data'!E27</f>
        <v>0</v>
      </c>
      <c r="F13" s="39">
        <f>'Assumptions &amp; Input data'!$B$3</f>
        <v>0</v>
      </c>
      <c r="G13" s="40">
        <f t="shared" si="0"/>
        <v>0</v>
      </c>
    </row>
    <row r="14" spans="1:8" ht="13.2" x14ac:dyDescent="0.25">
      <c r="A14" s="24">
        <f>'Assumptions &amp; Input data'!A28</f>
        <v>0</v>
      </c>
      <c r="B14" s="24">
        <f>'Assumptions &amp; Input data'!B28</f>
        <v>0</v>
      </c>
      <c r="C14" s="24">
        <f>'Assumptions &amp; Input data'!C28</f>
        <v>0</v>
      </c>
      <c r="D14" s="24">
        <f>'Assumptions &amp; Input data'!D28</f>
        <v>0</v>
      </c>
      <c r="E14" s="24">
        <f>'Assumptions &amp; Input data'!E28</f>
        <v>0</v>
      </c>
      <c r="F14" s="39">
        <f>'Assumptions &amp; Input data'!$B$3</f>
        <v>0</v>
      </c>
      <c r="G14" s="40">
        <f t="shared" si="0"/>
        <v>0</v>
      </c>
    </row>
    <row r="15" spans="1:8" ht="13.2" x14ac:dyDescent="0.25">
      <c r="A15" s="24">
        <f>'Assumptions &amp; Input data'!A29</f>
        <v>0</v>
      </c>
      <c r="B15" s="24">
        <f>'Assumptions &amp; Input data'!B29</f>
        <v>0</v>
      </c>
      <c r="C15" s="24">
        <f>'Assumptions &amp; Input data'!C29</f>
        <v>0</v>
      </c>
      <c r="D15" s="24">
        <f>'Assumptions &amp; Input data'!D29</f>
        <v>0</v>
      </c>
      <c r="E15" s="24">
        <f>'Assumptions &amp; Input data'!E29</f>
        <v>0</v>
      </c>
      <c r="F15" s="39">
        <v>2.5000000000000001E-2</v>
      </c>
      <c r="G15" s="40">
        <f t="shared" si="0"/>
        <v>0</v>
      </c>
      <c r="H15" s="27"/>
    </row>
    <row r="16" spans="1:8" ht="13.2" x14ac:dyDescent="0.25">
      <c r="A16" s="24">
        <f>'Assumptions &amp; Input data'!A30</f>
        <v>0</v>
      </c>
      <c r="B16" s="24">
        <f>'Assumptions &amp; Input data'!B30</f>
        <v>0</v>
      </c>
      <c r="C16" s="24">
        <f>'Assumptions &amp; Input data'!C30</f>
        <v>0</v>
      </c>
      <c r="D16" s="24">
        <f>'Assumptions &amp; Input data'!D30</f>
        <v>0</v>
      </c>
      <c r="E16" s="24">
        <f>'Assumptions &amp; Input data'!E30</f>
        <v>0</v>
      </c>
      <c r="F16" s="39">
        <f>'Assumptions &amp; Input data'!$B$3</f>
        <v>0</v>
      </c>
      <c r="G16" s="40">
        <f t="shared" si="0"/>
        <v>0</v>
      </c>
      <c r="H16" s="27"/>
    </row>
    <row r="17" spans="1:8" ht="13.2" x14ac:dyDescent="0.25">
      <c r="A17" s="24">
        <f>'Assumptions &amp; Input data'!A31</f>
        <v>0</v>
      </c>
      <c r="B17" s="24">
        <f>'Assumptions &amp; Input data'!B31</f>
        <v>0</v>
      </c>
      <c r="C17" s="24">
        <f>'Assumptions &amp; Input data'!C31</f>
        <v>0</v>
      </c>
      <c r="D17" s="24">
        <f>'Assumptions &amp; Input data'!D31</f>
        <v>0</v>
      </c>
      <c r="E17" s="24">
        <f>'Assumptions &amp; Input data'!E31</f>
        <v>0</v>
      </c>
      <c r="F17" s="39">
        <f>'Assumptions &amp; Input data'!$B$3</f>
        <v>0</v>
      </c>
      <c r="G17" s="40">
        <f t="shared" si="0"/>
        <v>0</v>
      </c>
      <c r="H17" s="27"/>
    </row>
    <row r="18" spans="1:8" ht="13.2" x14ac:dyDescent="0.25">
      <c r="A18" s="24">
        <f>'Assumptions &amp; Input data'!A32</f>
        <v>0</v>
      </c>
      <c r="B18" s="24">
        <f>'Assumptions &amp; Input data'!B32</f>
        <v>0</v>
      </c>
      <c r="C18" s="24">
        <f>'Assumptions &amp; Input data'!C32</f>
        <v>0</v>
      </c>
      <c r="D18" s="24">
        <f>'Assumptions &amp; Input data'!D32</f>
        <v>0</v>
      </c>
      <c r="E18" s="24">
        <f>'Assumptions &amp; Input data'!E32</f>
        <v>0</v>
      </c>
      <c r="F18" s="39">
        <f>'Assumptions &amp; Input data'!$B$3</f>
        <v>0</v>
      </c>
      <c r="G18" s="40">
        <f t="shared" si="0"/>
        <v>0</v>
      </c>
      <c r="H18" s="27"/>
    </row>
    <row r="19" spans="1:8" ht="13.2" x14ac:dyDescent="0.25">
      <c r="A19" s="24">
        <f>'Assumptions &amp; Input data'!A33</f>
        <v>0</v>
      </c>
      <c r="B19" s="24">
        <f>'Assumptions &amp; Input data'!B33</f>
        <v>0</v>
      </c>
      <c r="C19" s="24">
        <f>'Assumptions &amp; Input data'!C33</f>
        <v>0</v>
      </c>
      <c r="D19" s="24">
        <f>'Assumptions &amp; Input data'!D33</f>
        <v>0</v>
      </c>
      <c r="E19" s="24">
        <f>'Assumptions &amp; Input data'!E33</f>
        <v>0</v>
      </c>
      <c r="F19" s="39">
        <f>'Assumptions &amp; Input data'!$B$3</f>
        <v>0</v>
      </c>
      <c r="G19" s="40">
        <f t="shared" si="0"/>
        <v>0</v>
      </c>
      <c r="H19" s="27"/>
    </row>
    <row r="20" spans="1:8" ht="13.2" x14ac:dyDescent="0.25">
      <c r="A20" s="24">
        <f>'Assumptions &amp; Input data'!A34</f>
        <v>0</v>
      </c>
      <c r="B20" s="24">
        <f>'Assumptions &amp; Input data'!B34</f>
        <v>0</v>
      </c>
      <c r="C20" s="24">
        <f>'Assumptions &amp; Input data'!C34</f>
        <v>0</v>
      </c>
      <c r="D20" s="24">
        <f>'Assumptions &amp; Input data'!D34</f>
        <v>0</v>
      </c>
      <c r="E20" s="24">
        <f>'Assumptions &amp; Input data'!E34</f>
        <v>0</v>
      </c>
      <c r="F20" s="39">
        <f>'Assumptions &amp; Input data'!$B$3</f>
        <v>0</v>
      </c>
      <c r="G20" s="40">
        <f t="shared" si="0"/>
        <v>0</v>
      </c>
      <c r="H20" s="27"/>
    </row>
    <row r="21" spans="1:8" ht="13.2" x14ac:dyDescent="0.25">
      <c r="A21" s="24">
        <f>'Assumptions &amp; Input data'!A35</f>
        <v>0</v>
      </c>
      <c r="B21" s="24">
        <f>'Assumptions &amp; Input data'!B35</f>
        <v>0</v>
      </c>
      <c r="C21" s="24">
        <f>'Assumptions &amp; Input data'!C35</f>
        <v>0</v>
      </c>
      <c r="D21" s="24">
        <f>'Assumptions &amp; Input data'!D35</f>
        <v>0</v>
      </c>
      <c r="E21" s="24">
        <f>'Assumptions &amp; Input data'!E35</f>
        <v>0</v>
      </c>
      <c r="F21" s="39">
        <f>'Assumptions &amp; Input data'!$B$3</f>
        <v>0</v>
      </c>
      <c r="G21" s="40">
        <f>B21*C21*12</f>
        <v>0</v>
      </c>
      <c r="H21" s="27"/>
    </row>
    <row r="22" spans="1:8" ht="13.2" x14ac:dyDescent="0.25">
      <c r="A22" s="24">
        <f>'Assumptions &amp; Input data'!A36</f>
        <v>0</v>
      </c>
      <c r="B22" s="24">
        <f>'Assumptions &amp; Input data'!B36</f>
        <v>0</v>
      </c>
      <c r="C22" s="24">
        <f>'Assumptions &amp; Input data'!C36</f>
        <v>0</v>
      </c>
      <c r="D22" s="24">
        <f>'Assumptions &amp; Input data'!D36</f>
        <v>0</v>
      </c>
      <c r="E22" s="24">
        <f>'Assumptions &amp; Input data'!E36</f>
        <v>0</v>
      </c>
      <c r="F22" s="39">
        <f>'Assumptions &amp; Input data'!$B$3</f>
        <v>0</v>
      </c>
      <c r="G22" s="40">
        <f>B22*C22*12</f>
        <v>0</v>
      </c>
      <c r="H22" s="27"/>
    </row>
    <row r="23" spans="1:8" ht="13.2" x14ac:dyDescent="0.25">
      <c r="A23" s="24">
        <f>'Assumptions &amp; Input data'!A37</f>
        <v>0</v>
      </c>
      <c r="B23" s="24">
        <f>'Assumptions &amp; Input data'!B37</f>
        <v>0</v>
      </c>
      <c r="C23" s="24">
        <f>'Assumptions &amp; Input data'!C37</f>
        <v>0</v>
      </c>
      <c r="D23" s="24">
        <f>'Assumptions &amp; Input data'!D37</f>
        <v>0</v>
      </c>
      <c r="E23" s="24">
        <f>'Assumptions &amp; Input data'!E37</f>
        <v>0</v>
      </c>
      <c r="F23" s="39">
        <f>'Assumptions &amp; Input data'!$B$3</f>
        <v>0</v>
      </c>
      <c r="G23" s="40">
        <f>B23*C23*12</f>
        <v>0</v>
      </c>
      <c r="H23" s="27"/>
    </row>
    <row r="24" spans="1:8" ht="13.2" x14ac:dyDescent="0.25">
      <c r="A24" s="24">
        <f>'Assumptions &amp; Input data'!A38</f>
        <v>0</v>
      </c>
      <c r="B24" s="24">
        <f>'Assumptions &amp; Input data'!B38</f>
        <v>0</v>
      </c>
      <c r="C24" s="24">
        <f>'Assumptions &amp; Input data'!C38</f>
        <v>0</v>
      </c>
      <c r="D24" s="24">
        <f>'Assumptions &amp; Input data'!D38</f>
        <v>0</v>
      </c>
      <c r="E24" s="24">
        <f>'Assumptions &amp; Input data'!E38</f>
        <v>0</v>
      </c>
      <c r="F24" s="41">
        <f>'Assumptions &amp; Input data'!$B$3</f>
        <v>0</v>
      </c>
      <c r="G24" s="42">
        <f t="shared" si="0"/>
        <v>0</v>
      </c>
      <c r="H24" s="27" t="s">
        <v>538</v>
      </c>
    </row>
    <row r="25" spans="1:8" ht="13.2" x14ac:dyDescent="0.25">
      <c r="A25" s="25" t="s">
        <v>401</v>
      </c>
      <c r="B25" s="24">
        <f>SUM(B6:B24)</f>
        <v>0</v>
      </c>
      <c r="C25" s="27"/>
      <c r="F25" s="27"/>
      <c r="G25" s="43">
        <f>SUM(G6:G24)</f>
        <v>0</v>
      </c>
      <c r="H25" s="27"/>
    </row>
    <row r="26" spans="1:8" ht="13.2" x14ac:dyDescent="0.25">
      <c r="B26" s="78"/>
      <c r="G26" s="82"/>
    </row>
    <row r="27" spans="1:8" ht="13.2" x14ac:dyDescent="0.25">
      <c r="B27" s="78" t="s">
        <v>402</v>
      </c>
      <c r="F27" s="78" t="s">
        <v>468</v>
      </c>
    </row>
    <row r="28" spans="1:8" ht="13.2" x14ac:dyDescent="0.25">
      <c r="A28" s="25" t="s">
        <v>403</v>
      </c>
      <c r="B28" s="78" t="s">
        <v>404</v>
      </c>
      <c r="C28" s="78" t="s">
        <v>405</v>
      </c>
      <c r="D28" s="24"/>
      <c r="E28" s="24"/>
      <c r="F28" s="78" t="s">
        <v>406</v>
      </c>
      <c r="G28" s="78" t="s">
        <v>399</v>
      </c>
    </row>
    <row r="29" spans="1:8" ht="13.2" x14ac:dyDescent="0.25">
      <c r="A29" s="25" t="s">
        <v>407</v>
      </c>
      <c r="B29" s="44" t="e">
        <f>G29/12/$C$2</f>
        <v>#DIV/0!</v>
      </c>
      <c r="C29" s="24">
        <f>$B$25</f>
        <v>0</v>
      </c>
      <c r="D29" s="24"/>
      <c r="E29" s="24"/>
      <c r="F29" s="39">
        <f>'Assumptions &amp; Input data'!$B$4</f>
        <v>0</v>
      </c>
      <c r="G29" s="83">
        <f>'Assumptions &amp; Input data'!B40</f>
        <v>0</v>
      </c>
    </row>
    <row r="30" spans="1:8" ht="13.2" x14ac:dyDescent="0.25">
      <c r="A30" s="25" t="s">
        <v>408</v>
      </c>
      <c r="B30" s="43" t="e">
        <f>G30/12/$C$2</f>
        <v>#DIV/0!</v>
      </c>
      <c r="C30" s="24">
        <f>$B$25</f>
        <v>0</v>
      </c>
      <c r="D30" s="24"/>
      <c r="E30" s="24"/>
      <c r="F30" s="39">
        <f>'Assumptions &amp; Input data'!$B$4</f>
        <v>0</v>
      </c>
      <c r="G30" s="83">
        <f>'Assumptions &amp; Input data'!B41</f>
        <v>0</v>
      </c>
    </row>
    <row r="31" spans="1:8" ht="13.2" x14ac:dyDescent="0.25">
      <c r="A31" s="25" t="s">
        <v>409</v>
      </c>
      <c r="B31" s="44" t="e">
        <f>G31/12/$C$2</f>
        <v>#DIV/0!</v>
      </c>
      <c r="C31" s="24">
        <f>$B$25</f>
        <v>0</v>
      </c>
      <c r="D31" s="24"/>
      <c r="E31" s="24"/>
      <c r="F31" s="39">
        <f>'Assumptions &amp; Input data'!$B$4</f>
        <v>0</v>
      </c>
      <c r="G31" s="84">
        <f>'Assumptions &amp; Input data'!B42</f>
        <v>0</v>
      </c>
    </row>
    <row r="32" spans="1:8" ht="13.2" x14ac:dyDescent="0.25">
      <c r="A32" s="25" t="s">
        <v>410</v>
      </c>
      <c r="B32" s="27"/>
      <c r="C32" s="27"/>
      <c r="F32" s="27"/>
      <c r="G32" s="45">
        <f>SUM(G29:G31)</f>
        <v>0</v>
      </c>
    </row>
    <row r="33" spans="1:10" ht="13.2" x14ac:dyDescent="0.25">
      <c r="B33" s="27"/>
      <c r="C33" s="27"/>
      <c r="F33" s="27"/>
      <c r="G33" s="27"/>
    </row>
    <row r="34" spans="1:10" ht="13.2" x14ac:dyDescent="0.25">
      <c r="A34" s="25" t="s">
        <v>411</v>
      </c>
      <c r="B34" s="27"/>
      <c r="C34" s="27"/>
      <c r="F34" s="27"/>
      <c r="G34" s="45">
        <f>G25+G32</f>
        <v>0</v>
      </c>
      <c r="H34" s="25" t="s">
        <v>480</v>
      </c>
      <c r="J34" s="492"/>
    </row>
    <row r="35" spans="1:10" ht="13.2" x14ac:dyDescent="0.25">
      <c r="A35" s="356" t="s">
        <v>412</v>
      </c>
      <c r="B35" s="85"/>
      <c r="C35" s="85"/>
      <c r="D35" s="85"/>
      <c r="E35" s="85"/>
      <c r="F35" s="41">
        <f>'Assumptions &amp; Input data'!$B$5</f>
        <v>0</v>
      </c>
      <c r="G35" s="46">
        <f>(F35*$G$34)*-1</f>
        <v>0</v>
      </c>
    </row>
    <row r="36" spans="1:10" ht="15.6" x14ac:dyDescent="0.3">
      <c r="A36" s="80" t="s">
        <v>479</v>
      </c>
      <c r="B36" s="27"/>
      <c r="C36" s="27"/>
      <c r="F36" s="27"/>
      <c r="G36" s="47">
        <f>SUM(G34:G35)</f>
        <v>0</v>
      </c>
      <c r="H36" s="35">
        <f>1</f>
        <v>1</v>
      </c>
    </row>
    <row r="37" spans="1:10" ht="13.2" x14ac:dyDescent="0.25">
      <c r="B37" s="27"/>
      <c r="C37" s="27"/>
      <c r="F37" s="27"/>
      <c r="G37" s="27"/>
    </row>
    <row r="38" spans="1:10" ht="13.2" x14ac:dyDescent="0.25">
      <c r="A38" s="375" t="s">
        <v>841</v>
      </c>
      <c r="B38" s="27"/>
      <c r="C38" s="49">
        <f>'Assumptions &amp; Input data'!B50</f>
        <v>0</v>
      </c>
      <c r="D38" s="49"/>
      <c r="E38" s="49"/>
      <c r="F38" s="39"/>
      <c r="G38" s="45">
        <f>C38</f>
        <v>0</v>
      </c>
    </row>
    <row r="39" spans="1:10" ht="13.2" x14ac:dyDescent="0.25">
      <c r="B39" s="27"/>
      <c r="C39" s="27"/>
      <c r="F39" s="27"/>
      <c r="G39" s="27"/>
    </row>
    <row r="40" spans="1:10" ht="13.2" x14ac:dyDescent="0.25">
      <c r="A40" s="25" t="s">
        <v>413</v>
      </c>
      <c r="B40" s="24" t="s">
        <v>404</v>
      </c>
      <c r="C40" s="24" t="s">
        <v>468</v>
      </c>
      <c r="D40" s="24"/>
      <c r="E40" s="24"/>
      <c r="F40" s="24" t="s">
        <v>468</v>
      </c>
      <c r="G40" s="27"/>
    </row>
    <row r="41" spans="1:10" ht="13.2" x14ac:dyDescent="0.25">
      <c r="A41" s="25" t="s">
        <v>414</v>
      </c>
      <c r="B41" s="27"/>
      <c r="C41" s="24" t="s">
        <v>413</v>
      </c>
      <c r="D41" s="24"/>
      <c r="E41" s="24"/>
      <c r="F41" s="24" t="s">
        <v>406</v>
      </c>
      <c r="G41" s="27"/>
    </row>
    <row r="42" spans="1:10" ht="13.2" x14ac:dyDescent="0.25">
      <c r="A42" s="25" t="s">
        <v>415</v>
      </c>
      <c r="B42" s="27"/>
      <c r="C42" s="49">
        <f>'Assumptions &amp; Input data'!B46</f>
        <v>0</v>
      </c>
      <c r="D42" s="49"/>
      <c r="E42" s="49"/>
      <c r="F42" s="39"/>
      <c r="G42" s="27"/>
    </row>
    <row r="43" spans="1:10" ht="13.2" x14ac:dyDescent="0.25">
      <c r="A43" s="25" t="s">
        <v>416</v>
      </c>
      <c r="B43" s="27"/>
      <c r="C43" s="49">
        <f>'Assumptions &amp; Input data'!B47</f>
        <v>0</v>
      </c>
      <c r="D43" s="49"/>
      <c r="E43" s="49"/>
      <c r="F43" s="39"/>
      <c r="G43" s="27"/>
    </row>
    <row r="44" spans="1:10" ht="13.2" x14ac:dyDescent="0.25">
      <c r="A44" s="25" t="s">
        <v>417</v>
      </c>
      <c r="B44" s="27"/>
      <c r="C44" s="49">
        <f>'Assumptions &amp; Input data'!B48</f>
        <v>0</v>
      </c>
      <c r="D44" s="49"/>
      <c r="E44" s="49"/>
      <c r="F44" s="39"/>
      <c r="G44" s="27"/>
    </row>
    <row r="45" spans="1:10" ht="13.2" x14ac:dyDescent="0.25">
      <c r="A45" s="25" t="s">
        <v>418</v>
      </c>
      <c r="B45" s="27"/>
      <c r="C45" s="49">
        <f>'Assumptions &amp; Input data'!B49</f>
        <v>0</v>
      </c>
      <c r="D45" s="49"/>
      <c r="E45" s="49"/>
      <c r="F45" s="39"/>
      <c r="G45" s="27"/>
    </row>
    <row r="46" spans="1:10" ht="13.2" x14ac:dyDescent="0.25">
      <c r="A46" s="25" t="s">
        <v>419</v>
      </c>
      <c r="B46" s="27"/>
      <c r="C46" s="49">
        <f>'Assumptions &amp; Input data'!B51</f>
        <v>0</v>
      </c>
      <c r="D46" s="49"/>
      <c r="E46" s="49"/>
      <c r="F46" s="39"/>
      <c r="G46" s="27"/>
    </row>
    <row r="47" spans="1:10" ht="13.2" x14ac:dyDescent="0.25">
      <c r="A47" s="25" t="s">
        <v>420</v>
      </c>
      <c r="B47" s="48" t="e">
        <f>G47/12/$C$2</f>
        <v>#DIV/0!</v>
      </c>
      <c r="C47" s="27"/>
      <c r="F47" s="39">
        <f>'Assumptions &amp; Input data'!$B$6</f>
        <v>0</v>
      </c>
      <c r="G47" s="49">
        <f>SUM(C42:C46)</f>
        <v>0</v>
      </c>
      <c r="H47" s="34" t="e">
        <f>G47/$G$36</f>
        <v>#DIV/0!</v>
      </c>
    </row>
    <row r="48" spans="1:10" ht="13.2" x14ac:dyDescent="0.25">
      <c r="B48" s="27"/>
      <c r="C48" s="27"/>
      <c r="F48" s="27"/>
      <c r="G48" s="27"/>
      <c r="H48" s="27"/>
    </row>
    <row r="49" spans="1:8" ht="13.2" x14ac:dyDescent="0.25">
      <c r="A49" s="25" t="s">
        <v>447</v>
      </c>
      <c r="B49" s="48" t="e">
        <f>G49/12/$C$2</f>
        <v>#DIV/0!</v>
      </c>
      <c r="C49" s="49">
        <f>'Assumptions &amp; Input data'!B52</f>
        <v>0</v>
      </c>
      <c r="D49" s="49"/>
      <c r="E49" s="49"/>
      <c r="F49" s="39">
        <f>'Assumptions &amp; Input data'!$B$7</f>
        <v>0</v>
      </c>
      <c r="G49" s="49">
        <f>C49</f>
        <v>0</v>
      </c>
      <c r="H49" s="34" t="e">
        <f>G49/$G$36</f>
        <v>#DIV/0!</v>
      </c>
    </row>
    <row r="50" spans="1:8" ht="13.2" x14ac:dyDescent="0.25">
      <c r="B50" s="27"/>
      <c r="C50" s="27"/>
      <c r="F50" s="27"/>
      <c r="G50" s="27"/>
      <c r="H50" s="27"/>
    </row>
    <row r="51" spans="1:8" ht="13.2" x14ac:dyDescent="0.25">
      <c r="A51" s="25" t="s">
        <v>421</v>
      </c>
      <c r="B51" s="27"/>
      <c r="C51" s="27"/>
      <c r="F51" s="27"/>
      <c r="G51" s="27"/>
      <c r="H51" s="27"/>
    </row>
    <row r="52" spans="1:8" ht="13.2" x14ac:dyDescent="0.25">
      <c r="A52" s="25" t="s">
        <v>422</v>
      </c>
      <c r="B52" s="27"/>
      <c r="C52" s="49">
        <f>'Assumptions &amp; Input data'!B55</f>
        <v>0</v>
      </c>
      <c r="D52" s="49"/>
      <c r="E52" s="49"/>
      <c r="F52" s="27"/>
      <c r="G52" s="27"/>
      <c r="H52" s="27"/>
    </row>
    <row r="53" spans="1:8" ht="13.2" x14ac:dyDescent="0.25">
      <c r="A53" s="25" t="s">
        <v>423</v>
      </c>
      <c r="B53" s="27"/>
      <c r="C53" s="49">
        <f>'Assumptions &amp; Input data'!B56</f>
        <v>0</v>
      </c>
      <c r="D53" s="49"/>
      <c r="E53" s="49"/>
      <c r="F53" s="27"/>
      <c r="G53" s="27"/>
      <c r="H53" s="27"/>
    </row>
    <row r="54" spans="1:8" ht="13.2" x14ac:dyDescent="0.25">
      <c r="A54" s="25" t="s">
        <v>424</v>
      </c>
      <c r="B54" s="27"/>
      <c r="C54" s="49">
        <f>'Assumptions &amp; Input data'!B57</f>
        <v>0</v>
      </c>
      <c r="D54" s="49"/>
      <c r="E54" s="49"/>
      <c r="F54" s="27"/>
      <c r="G54" s="27"/>
      <c r="H54" s="27"/>
    </row>
    <row r="55" spans="1:8" ht="13.2" x14ac:dyDescent="0.25">
      <c r="A55" s="25" t="s">
        <v>425</v>
      </c>
      <c r="B55" s="27"/>
      <c r="C55" s="49">
        <f>'Assumptions &amp; Input data'!B58</f>
        <v>0</v>
      </c>
      <c r="D55" s="49"/>
      <c r="E55" s="49"/>
      <c r="F55" s="27"/>
      <c r="G55" s="27"/>
      <c r="H55" s="27"/>
    </row>
    <row r="56" spans="1:8" ht="13.2" x14ac:dyDescent="0.25">
      <c r="A56" s="25" t="s">
        <v>446</v>
      </c>
      <c r="B56" s="48" t="e">
        <f>G56/12/$C$2</f>
        <v>#DIV/0!</v>
      </c>
      <c r="C56" s="27"/>
      <c r="F56" s="39">
        <f>'Assumptions &amp; Input data'!$B$8</f>
        <v>0</v>
      </c>
      <c r="G56" s="49">
        <f>SUM(C52:C55)</f>
        <v>0</v>
      </c>
      <c r="H56" s="34" t="e">
        <f>G56/$G$36</f>
        <v>#DIV/0!</v>
      </c>
    </row>
    <row r="57" spans="1:8" ht="13.2" x14ac:dyDescent="0.25">
      <c r="B57" s="27"/>
      <c r="C57" s="27"/>
      <c r="F57" s="27"/>
      <c r="G57" s="27"/>
      <c r="H57" s="27"/>
    </row>
    <row r="58" spans="1:8" ht="13.2" x14ac:dyDescent="0.25">
      <c r="A58" s="25" t="s">
        <v>426</v>
      </c>
      <c r="B58" s="27"/>
      <c r="C58" s="27"/>
      <c r="F58" s="27"/>
      <c r="G58" s="27"/>
      <c r="H58" s="27"/>
    </row>
    <row r="59" spans="1:8" ht="13.2" x14ac:dyDescent="0.25">
      <c r="A59" s="25" t="s">
        <v>427</v>
      </c>
      <c r="B59" s="27"/>
      <c r="C59" s="49">
        <f>'Assumptions &amp; Input data'!B61</f>
        <v>0</v>
      </c>
      <c r="D59" s="49"/>
      <c r="E59" s="49"/>
      <c r="F59" s="27"/>
      <c r="G59" s="27"/>
      <c r="H59" s="27"/>
    </row>
    <row r="60" spans="1:8" ht="13.2" x14ac:dyDescent="0.25">
      <c r="A60" s="25" t="s">
        <v>428</v>
      </c>
      <c r="B60" s="27"/>
      <c r="C60" s="49">
        <f>'Assumptions &amp; Input data'!B62</f>
        <v>0</v>
      </c>
      <c r="D60" s="49"/>
      <c r="E60" s="49"/>
      <c r="F60" s="27"/>
      <c r="G60" s="27"/>
      <c r="H60" s="27"/>
    </row>
    <row r="61" spans="1:8" ht="13.2" x14ac:dyDescent="0.25">
      <c r="A61" s="25" t="s">
        <v>429</v>
      </c>
      <c r="B61" s="27"/>
      <c r="C61" s="49">
        <f>'Assumptions &amp; Input data'!B63</f>
        <v>0</v>
      </c>
      <c r="D61" s="49"/>
      <c r="E61" s="49"/>
      <c r="F61" s="27"/>
      <c r="G61" s="27"/>
      <c r="H61" s="27"/>
    </row>
    <row r="62" spans="1:8" ht="13.2" x14ac:dyDescent="0.25">
      <c r="A62" s="25" t="s">
        <v>430</v>
      </c>
      <c r="B62" s="48" t="e">
        <f>G62/12/$C$2</f>
        <v>#DIV/0!</v>
      </c>
      <c r="C62" s="27"/>
      <c r="F62" s="39">
        <f>'Assumptions &amp; Input data'!$B$9</f>
        <v>0</v>
      </c>
      <c r="G62" s="49">
        <f>SUM(C58:C61)</f>
        <v>0</v>
      </c>
      <c r="H62" s="34" t="e">
        <f>G62/$G$36</f>
        <v>#DIV/0!</v>
      </c>
    </row>
    <row r="63" spans="1:8" ht="13.2" x14ac:dyDescent="0.25">
      <c r="B63" s="27"/>
      <c r="C63" s="27"/>
      <c r="F63" s="27"/>
      <c r="G63" s="27"/>
      <c r="H63" s="27"/>
    </row>
    <row r="64" spans="1:8" ht="13.2" x14ac:dyDescent="0.25">
      <c r="A64" s="25" t="s">
        <v>431</v>
      </c>
      <c r="B64" s="27"/>
      <c r="C64" s="27"/>
      <c r="F64" s="27"/>
      <c r="G64" s="27"/>
      <c r="H64" s="27"/>
    </row>
    <row r="65" spans="1:8" ht="13.2" x14ac:dyDescent="0.25">
      <c r="A65" s="25" t="s">
        <v>432</v>
      </c>
      <c r="B65" s="27"/>
      <c r="C65" s="49">
        <f>'Assumptions &amp; Input data'!B66</f>
        <v>0</v>
      </c>
      <c r="D65" s="49"/>
      <c r="E65" s="49"/>
      <c r="F65" s="27"/>
      <c r="G65" s="27"/>
      <c r="H65" s="27"/>
    </row>
    <row r="66" spans="1:8" ht="13.2" x14ac:dyDescent="0.25">
      <c r="A66" s="25" t="s">
        <v>433</v>
      </c>
      <c r="B66" s="27"/>
      <c r="C66" s="49">
        <f>'Assumptions &amp; Input data'!B67</f>
        <v>0</v>
      </c>
      <c r="D66" s="49"/>
      <c r="E66" s="49"/>
      <c r="F66" s="27"/>
      <c r="G66" s="27"/>
      <c r="H66" s="27"/>
    </row>
    <row r="67" spans="1:8" ht="13.2" x14ac:dyDescent="0.25">
      <c r="A67" s="25" t="s">
        <v>434</v>
      </c>
      <c r="B67" s="27"/>
      <c r="C67" s="49">
        <f>'Assumptions &amp; Input data'!B68</f>
        <v>0</v>
      </c>
      <c r="D67" s="49"/>
      <c r="E67" s="49"/>
      <c r="F67" s="27"/>
      <c r="G67" s="27"/>
      <c r="H67" s="27"/>
    </row>
    <row r="68" spans="1:8" ht="13.2" x14ac:dyDescent="0.25">
      <c r="A68" s="25" t="s">
        <v>435</v>
      </c>
      <c r="B68" s="27"/>
      <c r="C68" s="49">
        <f>'Assumptions &amp; Input data'!B69</f>
        <v>0</v>
      </c>
      <c r="D68" s="49"/>
      <c r="E68" s="49"/>
      <c r="F68" s="27"/>
      <c r="G68" s="27"/>
      <c r="H68" s="27"/>
    </row>
    <row r="69" spans="1:8" ht="13.2" x14ac:dyDescent="0.25">
      <c r="A69" s="25" t="s">
        <v>436</v>
      </c>
      <c r="B69" s="27"/>
      <c r="C69" s="49">
        <f>'Assumptions &amp; Input data'!B70</f>
        <v>0</v>
      </c>
      <c r="D69" s="49"/>
      <c r="E69" s="49"/>
      <c r="F69" s="27"/>
      <c r="G69" s="27"/>
      <c r="H69" s="27"/>
    </row>
    <row r="70" spans="1:8" ht="13.2" x14ac:dyDescent="0.25">
      <c r="A70" s="25" t="s">
        <v>437</v>
      </c>
      <c r="B70" s="27"/>
      <c r="C70" s="49">
        <f>'Assumptions &amp; Input data'!B71</f>
        <v>0</v>
      </c>
      <c r="D70" s="49"/>
      <c r="E70" s="49"/>
      <c r="F70" s="27"/>
      <c r="G70" s="27"/>
      <c r="H70" s="27"/>
    </row>
    <row r="71" spans="1:8" ht="13.2" x14ac:dyDescent="0.25">
      <c r="A71" s="25" t="s">
        <v>438</v>
      </c>
      <c r="B71" s="27"/>
      <c r="C71" s="49">
        <f>'Assumptions &amp; Input data'!B72</f>
        <v>0</v>
      </c>
      <c r="D71" s="49"/>
      <c r="E71" s="49"/>
      <c r="F71" s="27"/>
      <c r="G71" s="27"/>
      <c r="H71" s="27"/>
    </row>
    <row r="72" spans="1:8" ht="13.2" x14ac:dyDescent="0.25">
      <c r="A72" s="25" t="s">
        <v>439</v>
      </c>
      <c r="B72" s="48" t="e">
        <f>G72/12/$C$2</f>
        <v>#DIV/0!</v>
      </c>
      <c r="C72" s="27"/>
      <c r="F72" s="39">
        <f>'Assumptions &amp; Input data'!$B$10</f>
        <v>0</v>
      </c>
      <c r="G72" s="49">
        <f>SUM(C65:C71)</f>
        <v>0</v>
      </c>
      <c r="H72" s="34" t="e">
        <f>G72/$G$36</f>
        <v>#DIV/0!</v>
      </c>
    </row>
    <row r="73" spans="1:8" ht="13.2" x14ac:dyDescent="0.25">
      <c r="B73" s="27"/>
      <c r="C73" s="27"/>
      <c r="F73" s="27"/>
      <c r="G73" s="27"/>
      <c r="H73" s="27"/>
    </row>
    <row r="74" spans="1:8" ht="13.2" x14ac:dyDescent="0.25">
      <c r="A74" s="25" t="s">
        <v>448</v>
      </c>
      <c r="B74" s="48" t="e">
        <f>G74/12/$C$2</f>
        <v>#DIV/0!</v>
      </c>
      <c r="C74" s="49">
        <f>'Assumptions &amp; Input data'!B74</f>
        <v>0</v>
      </c>
      <c r="D74" s="49"/>
      <c r="E74" s="49"/>
      <c r="F74" s="39">
        <f>'Assumptions &amp; Input data'!$B$11</f>
        <v>0</v>
      </c>
      <c r="G74" s="49">
        <f>C74</f>
        <v>0</v>
      </c>
      <c r="H74" s="34" t="e">
        <f>G74/$G$36</f>
        <v>#DIV/0!</v>
      </c>
    </row>
    <row r="75" spans="1:8" ht="13.2" x14ac:dyDescent="0.25">
      <c r="A75" s="25" t="s">
        <v>449</v>
      </c>
      <c r="B75" s="48" t="e">
        <f>G75/12/$C$2</f>
        <v>#DIV/0!</v>
      </c>
      <c r="C75" s="49">
        <f>'Assumptions &amp; Input data'!B75</f>
        <v>0</v>
      </c>
      <c r="D75" s="49"/>
      <c r="E75" s="49"/>
      <c r="F75" s="39">
        <f>'Assumptions &amp; Input data'!$B$12</f>
        <v>0</v>
      </c>
      <c r="G75" s="49">
        <f>C75</f>
        <v>0</v>
      </c>
      <c r="H75" s="34" t="e">
        <f>G75/$G$36</f>
        <v>#DIV/0!</v>
      </c>
    </row>
    <row r="76" spans="1:8" ht="13.2" x14ac:dyDescent="0.25">
      <c r="A76" s="79" t="s">
        <v>450</v>
      </c>
      <c r="B76" s="50" t="e">
        <f>G76/12/$C$2</f>
        <v>#DIV/0!</v>
      </c>
      <c r="C76" s="52">
        <f>'Assumptions &amp; Input data'!B76</f>
        <v>0</v>
      </c>
      <c r="D76" s="52"/>
      <c r="E76" s="52"/>
      <c r="F76" s="51">
        <f>'Assumptions &amp; Input data'!$B$13</f>
        <v>0</v>
      </c>
      <c r="G76" s="52">
        <f>C76</f>
        <v>0</v>
      </c>
      <c r="H76" s="61" t="e">
        <f>G76/$G$36</f>
        <v>#DIV/0!</v>
      </c>
    </row>
    <row r="77" spans="1:8" ht="15.6" x14ac:dyDescent="0.3">
      <c r="A77" s="80" t="s">
        <v>440</v>
      </c>
      <c r="B77" s="48" t="e">
        <f>SUM(B41:B76)</f>
        <v>#DIV/0!</v>
      </c>
      <c r="C77" s="27"/>
      <c r="F77" s="27"/>
      <c r="G77" s="49">
        <f>SUM(G38:G76)</f>
        <v>0</v>
      </c>
      <c r="H77" s="62" t="e">
        <f>G77/$G$36</f>
        <v>#DIV/0!</v>
      </c>
    </row>
    <row r="78" spans="1:8" ht="13.2" x14ac:dyDescent="0.25">
      <c r="B78" s="27"/>
      <c r="C78" s="27"/>
      <c r="F78" s="27"/>
      <c r="G78" s="27"/>
      <c r="H78" s="27"/>
    </row>
    <row r="79" spans="1:8" ht="13.2" x14ac:dyDescent="0.25">
      <c r="A79" s="25" t="s">
        <v>441</v>
      </c>
      <c r="B79" s="48" t="e">
        <f>G79/12/$C$2</f>
        <v>#DIV/0!</v>
      </c>
      <c r="C79" s="86">
        <f>'Assumptions &amp; Input data'!B79</f>
        <v>0</v>
      </c>
      <c r="D79" s="86"/>
      <c r="E79" s="86"/>
      <c r="F79" s="39">
        <f>'Assumptions &amp; Input data'!$B$14</f>
        <v>0</v>
      </c>
      <c r="G79" s="49">
        <f>C79</f>
        <v>0</v>
      </c>
      <c r="H79" s="34" t="e">
        <f>G79/$G$36</f>
        <v>#DIV/0!</v>
      </c>
    </row>
    <row r="80" spans="1:8" ht="13.8" thickBot="1" x14ac:dyDescent="0.3">
      <c r="A80" s="79" t="s">
        <v>442</v>
      </c>
      <c r="B80" s="50" t="e">
        <f>G80/12/$C$2</f>
        <v>#DIV/0!</v>
      </c>
      <c r="C80" s="52">
        <f>'Assumptions &amp; Input data'!B80</f>
        <v>0</v>
      </c>
      <c r="D80" s="87"/>
      <c r="E80" s="87"/>
      <c r="F80" s="51">
        <f>'Assumptions &amp; Input data'!$B$15</f>
        <v>0</v>
      </c>
      <c r="G80" s="52">
        <f>C80</f>
        <v>0</v>
      </c>
      <c r="H80" s="61" t="e">
        <f>G80/$G$36</f>
        <v>#DIV/0!</v>
      </c>
    </row>
    <row r="81" spans="1:8" ht="15.6" x14ac:dyDescent="0.3">
      <c r="A81" s="81" t="s">
        <v>443</v>
      </c>
      <c r="B81" s="53" t="e">
        <f>B77+B79+B80</f>
        <v>#DIV/0!</v>
      </c>
      <c r="C81" s="27"/>
      <c r="F81" s="27"/>
      <c r="G81" s="54">
        <f>G77+G79+G80</f>
        <v>0</v>
      </c>
      <c r="H81" s="62" t="e">
        <f>G81/$G$36</f>
        <v>#DIV/0!</v>
      </c>
    </row>
    <row r="82" spans="1:8" ht="13.2" x14ac:dyDescent="0.25">
      <c r="B82" s="27"/>
      <c r="C82" s="27"/>
      <c r="F82" s="27"/>
      <c r="G82" s="27"/>
      <c r="H82" s="27"/>
    </row>
    <row r="83" spans="1:8" ht="15.6" x14ac:dyDescent="0.3">
      <c r="A83" s="81" t="s">
        <v>444</v>
      </c>
      <c r="B83" s="27"/>
      <c r="C83" s="27"/>
      <c r="F83" s="27"/>
      <c r="G83" s="55">
        <f>G36-G81</f>
        <v>0</v>
      </c>
      <c r="H83" s="27"/>
    </row>
    <row r="84" spans="1:8" ht="13.2" x14ac:dyDescent="0.25">
      <c r="B84" s="27"/>
      <c r="C84" s="27"/>
      <c r="F84" s="27"/>
      <c r="G84" s="27"/>
      <c r="H84" s="27"/>
    </row>
    <row r="85" spans="1:8" ht="13.2" x14ac:dyDescent="0.25">
      <c r="A85" s="25" t="s">
        <v>519</v>
      </c>
      <c r="B85" s="27"/>
      <c r="C85" s="27"/>
      <c r="F85" s="27"/>
      <c r="G85" s="27"/>
      <c r="H85" s="27"/>
    </row>
    <row r="86" spans="1:8" ht="13.2" x14ac:dyDescent="0.25">
      <c r="A86" s="25" t="s">
        <v>528</v>
      </c>
      <c r="B86" s="24">
        <f xml:space="preserve">    'Assumptions &amp; Input data'!B90</f>
        <v>0</v>
      </c>
      <c r="C86" s="27" t="str">
        <f>'Assumptions &amp; Input data'!C90</f>
        <v>months</v>
      </c>
      <c r="D86" s="56" t="s">
        <v>562</v>
      </c>
      <c r="E86" s="57">
        <f>'Assumptions &amp; Input data'!B91</f>
        <v>0</v>
      </c>
      <c r="F86" s="27"/>
      <c r="G86" s="27"/>
      <c r="H86" s="27"/>
    </row>
    <row r="87" spans="1:8" ht="13.2" x14ac:dyDescent="0.25">
      <c r="A87" s="25" t="s">
        <v>506</v>
      </c>
      <c r="B87" s="27"/>
      <c r="C87" s="27"/>
      <c r="F87" s="27"/>
      <c r="G87" s="58">
        <f>'Assumptions &amp; Input data'!B92</f>
        <v>0</v>
      </c>
      <c r="H87" s="27"/>
    </row>
    <row r="88" spans="1:8" ht="13.2" x14ac:dyDescent="0.25">
      <c r="A88" s="25" t="s">
        <v>502</v>
      </c>
      <c r="B88" s="27"/>
      <c r="C88" s="27"/>
      <c r="F88" s="27"/>
      <c r="G88" s="59" t="e">
        <f>G83/$G$87</f>
        <v>#DIV/0!</v>
      </c>
      <c r="H88" s="27"/>
    </row>
    <row r="89" spans="1:8" ht="13.2" x14ac:dyDescent="0.25">
      <c r="B89" s="27"/>
      <c r="C89" s="27"/>
      <c r="F89" s="27"/>
      <c r="G89" s="27"/>
      <c r="H89" s="27"/>
    </row>
    <row r="90" spans="1:8" ht="13.2" x14ac:dyDescent="0.25">
      <c r="A90" s="25" t="s">
        <v>529</v>
      </c>
      <c r="B90" s="24">
        <f>'Assumptions &amp; Input data'!B94</f>
        <v>0</v>
      </c>
      <c r="C90" s="27" t="str">
        <f>'Assumptions &amp; Input data'!C94</f>
        <v>months</v>
      </c>
      <c r="D90" s="56" t="s">
        <v>562</v>
      </c>
      <c r="E90" s="57">
        <f>'Assumptions &amp; Input data'!B95</f>
        <v>0</v>
      </c>
      <c r="F90" s="27"/>
      <c r="G90" s="27"/>
      <c r="H90" s="27"/>
    </row>
    <row r="91" spans="1:8" ht="13.2" x14ac:dyDescent="0.25">
      <c r="A91" s="25" t="s">
        <v>505</v>
      </c>
      <c r="B91" s="27"/>
      <c r="C91" s="27"/>
      <c r="F91" s="27"/>
      <c r="G91" s="58">
        <f>'Assumptions &amp; Input data'!B96</f>
        <v>0</v>
      </c>
      <c r="H91" s="27"/>
    </row>
    <row r="92" spans="1:8" ht="13.2" x14ac:dyDescent="0.25">
      <c r="A92" s="25" t="s">
        <v>503</v>
      </c>
      <c r="B92" s="27"/>
      <c r="C92" s="27"/>
      <c r="F92" s="27"/>
      <c r="G92" s="59" t="e">
        <f>G83/($G$87+$G$91)</f>
        <v>#DIV/0!</v>
      </c>
      <c r="H92" s="27"/>
    </row>
    <row r="93" spans="1:8" ht="13.2" x14ac:dyDescent="0.25">
      <c r="B93" s="27"/>
      <c r="C93" s="27"/>
      <c r="F93" s="27"/>
      <c r="G93" s="27"/>
      <c r="H93" s="27"/>
    </row>
    <row r="94" spans="1:8" ht="13.2" x14ac:dyDescent="0.25">
      <c r="A94" s="356" t="s">
        <v>814</v>
      </c>
      <c r="B94" s="24">
        <f>'Assumptions &amp; Input data'!B98</f>
        <v>0</v>
      </c>
      <c r="C94" s="27" t="str">
        <f>'Assumptions &amp; Input data'!C98</f>
        <v>months</v>
      </c>
      <c r="D94" s="56" t="s">
        <v>562</v>
      </c>
      <c r="E94" s="57">
        <f>'Assumptions &amp; Input data'!B99</f>
        <v>0</v>
      </c>
      <c r="F94" s="27"/>
      <c r="G94" s="27"/>
      <c r="H94" s="27"/>
    </row>
    <row r="95" spans="1:8" ht="13.2" x14ac:dyDescent="0.25">
      <c r="A95" s="356" t="s">
        <v>811</v>
      </c>
      <c r="B95" s="27"/>
      <c r="C95" s="27"/>
      <c r="F95" s="27"/>
      <c r="G95" s="58">
        <f>'Assumptions &amp; Input data'!B100</f>
        <v>0</v>
      </c>
      <c r="H95" s="27"/>
    </row>
    <row r="96" spans="1:8" ht="13.2" x14ac:dyDescent="0.25">
      <c r="A96" s="356" t="s">
        <v>812</v>
      </c>
      <c r="B96" s="27"/>
      <c r="C96" s="27"/>
      <c r="F96" s="27"/>
      <c r="G96" s="59" t="e">
        <f>G87/($G$87+$G$91)</f>
        <v>#DIV/0!</v>
      </c>
      <c r="H96" s="27"/>
    </row>
    <row r="97" spans="1:8" ht="13.2" x14ac:dyDescent="0.25">
      <c r="H97" s="27"/>
    </row>
    <row r="98" spans="1:8" ht="13.2" x14ac:dyDescent="0.25">
      <c r="A98" s="25" t="s">
        <v>504</v>
      </c>
      <c r="B98" s="27"/>
      <c r="C98" s="27"/>
      <c r="F98" s="27"/>
      <c r="G98" s="60">
        <f>G83-G87-G91-G95</f>
        <v>0</v>
      </c>
      <c r="H98" s="27"/>
    </row>
    <row r="99" spans="1:8" ht="13.2" x14ac:dyDescent="0.25">
      <c r="H99" s="27"/>
    </row>
    <row r="100" spans="1:8" ht="13.2" x14ac:dyDescent="0.25">
      <c r="H100" s="27"/>
    </row>
    <row r="101" spans="1:8" ht="13.2" x14ac:dyDescent="0.25">
      <c r="H101" s="27"/>
    </row>
    <row r="102" spans="1:8" ht="13.2" x14ac:dyDescent="0.25">
      <c r="H102" s="27"/>
    </row>
    <row r="103" spans="1:8" ht="13.2" x14ac:dyDescent="0.25">
      <c r="H103" s="27"/>
    </row>
    <row r="104" spans="1:8" ht="13.2" x14ac:dyDescent="0.25">
      <c r="H104" s="27"/>
    </row>
    <row r="105" spans="1:8" ht="13.2" x14ac:dyDescent="0.25">
      <c r="H105" s="27"/>
    </row>
    <row r="106" spans="1:8" ht="13.2" x14ac:dyDescent="0.25">
      <c r="H106" s="27"/>
    </row>
    <row r="107" spans="1:8" ht="13.2" x14ac:dyDescent="0.25">
      <c r="H107" s="27"/>
    </row>
    <row r="108" spans="1:8" ht="13.2" x14ac:dyDescent="0.25">
      <c r="H108" s="27"/>
    </row>
    <row r="109" spans="1:8" ht="13.2" x14ac:dyDescent="0.25">
      <c r="H109" s="27"/>
    </row>
    <row r="110" spans="1:8" ht="13.2" x14ac:dyDescent="0.25">
      <c r="H110" s="27"/>
    </row>
    <row r="111" spans="1:8" ht="13.2" x14ac:dyDescent="0.25">
      <c r="H111" s="27"/>
    </row>
    <row r="112" spans="1:8" ht="13.2" x14ac:dyDescent="0.25">
      <c r="H112" s="27"/>
    </row>
    <row r="113" spans="8:8" ht="13.2" x14ac:dyDescent="0.25">
      <c r="H113" s="27"/>
    </row>
    <row r="114" spans="8:8" ht="13.2" x14ac:dyDescent="0.25">
      <c r="H114" s="27"/>
    </row>
    <row r="115" spans="8:8" ht="13.2" x14ac:dyDescent="0.25">
      <c r="H115" s="27"/>
    </row>
    <row r="116" spans="8:8" ht="13.2" x14ac:dyDescent="0.25">
      <c r="H116" s="27"/>
    </row>
    <row r="117" spans="8:8" ht="13.2" x14ac:dyDescent="0.25">
      <c r="H117" s="27"/>
    </row>
    <row r="118" spans="8:8" ht="13.2" x14ac:dyDescent="0.25">
      <c r="H118" s="27"/>
    </row>
    <row r="119" spans="8:8" ht="13.2" x14ac:dyDescent="0.25">
      <c r="H119" s="27"/>
    </row>
    <row r="120" spans="8:8" ht="13.2" x14ac:dyDescent="0.25">
      <c r="H120" s="27"/>
    </row>
    <row r="121" spans="8:8" ht="13.2" x14ac:dyDescent="0.25">
      <c r="H121" s="27"/>
    </row>
    <row r="122" spans="8:8" ht="13.2" x14ac:dyDescent="0.25">
      <c r="H122" s="27"/>
    </row>
    <row r="123" spans="8:8" ht="13.2" x14ac:dyDescent="0.25">
      <c r="H123" s="27"/>
    </row>
    <row r="124" spans="8:8" ht="13.2" x14ac:dyDescent="0.25">
      <c r="H124" s="27"/>
    </row>
    <row r="125" spans="8:8" ht="13.2" x14ac:dyDescent="0.25">
      <c r="H125" s="27"/>
    </row>
    <row r="126" spans="8:8" ht="13.2" x14ac:dyDescent="0.25">
      <c r="H126" s="27"/>
    </row>
    <row r="127" spans="8:8" ht="13.2" x14ac:dyDescent="0.25">
      <c r="H127" s="27"/>
    </row>
    <row r="128" spans="8:8" ht="13.2" x14ac:dyDescent="0.25">
      <c r="H128" s="27"/>
    </row>
    <row r="129" spans="8:8" ht="13.2" x14ac:dyDescent="0.25">
      <c r="H129" s="27"/>
    </row>
    <row r="130" spans="8:8" ht="13.2" x14ac:dyDescent="0.25">
      <c r="H130" s="27"/>
    </row>
    <row r="131" spans="8:8" ht="13.2" x14ac:dyDescent="0.25">
      <c r="H131" s="27"/>
    </row>
    <row r="132" spans="8:8" ht="13.2" x14ac:dyDescent="0.25">
      <c r="H132" s="27"/>
    </row>
    <row r="133" spans="8:8" ht="13.2" x14ac:dyDescent="0.25">
      <c r="H133" s="27"/>
    </row>
    <row r="134" spans="8:8" ht="13.2" x14ac:dyDescent="0.25">
      <c r="H134" s="27"/>
    </row>
    <row r="135" spans="8:8" ht="13.2" x14ac:dyDescent="0.25">
      <c r="H135" s="27"/>
    </row>
    <row r="136" spans="8:8" ht="13.2" x14ac:dyDescent="0.25">
      <c r="H136" s="27"/>
    </row>
    <row r="137" spans="8:8" ht="13.2" x14ac:dyDescent="0.25">
      <c r="H137" s="27"/>
    </row>
    <row r="138" spans="8:8" ht="13.2" x14ac:dyDescent="0.25">
      <c r="H138" s="27"/>
    </row>
    <row r="139" spans="8:8" ht="13.2" x14ac:dyDescent="0.25">
      <c r="H139" s="27"/>
    </row>
    <row r="140" spans="8:8" ht="13.2" x14ac:dyDescent="0.25">
      <c r="H140" s="27"/>
    </row>
    <row r="141" spans="8:8" ht="13.2" x14ac:dyDescent="0.25">
      <c r="H141" s="27"/>
    </row>
    <row r="142" spans="8:8" ht="13.2" x14ac:dyDescent="0.25">
      <c r="H142" s="27"/>
    </row>
    <row r="143" spans="8:8" ht="13.2" x14ac:dyDescent="0.25">
      <c r="H143" s="27"/>
    </row>
    <row r="144" spans="8:8" ht="13.2" x14ac:dyDescent="0.25">
      <c r="H144" s="27"/>
    </row>
    <row r="145" spans="8:8" ht="13.2" x14ac:dyDescent="0.25">
      <c r="H145" s="27"/>
    </row>
    <row r="146" spans="8:8" ht="13.2" x14ac:dyDescent="0.25">
      <c r="H146" s="27"/>
    </row>
    <row r="147" spans="8:8" ht="13.2" x14ac:dyDescent="0.25">
      <c r="H147" s="27"/>
    </row>
    <row r="148" spans="8:8" ht="13.2" x14ac:dyDescent="0.25">
      <c r="H148" s="27"/>
    </row>
    <row r="149" spans="8:8" ht="13.2" x14ac:dyDescent="0.25">
      <c r="H149" s="27"/>
    </row>
    <row r="150" spans="8:8" ht="13.2" x14ac:dyDescent="0.25">
      <c r="H150" s="27"/>
    </row>
    <row r="151" spans="8:8" ht="13.2" x14ac:dyDescent="0.25">
      <c r="H151" s="27"/>
    </row>
    <row r="152" spans="8:8" ht="13.2" x14ac:dyDescent="0.25">
      <c r="H152" s="27"/>
    </row>
    <row r="153" spans="8:8" ht="13.2" x14ac:dyDescent="0.25">
      <c r="H153" s="27"/>
    </row>
    <row r="154" spans="8:8" ht="13.2" x14ac:dyDescent="0.25">
      <c r="H154" s="27"/>
    </row>
    <row r="155" spans="8:8" ht="13.2" x14ac:dyDescent="0.25">
      <c r="H155" s="27"/>
    </row>
    <row r="156" spans="8:8" ht="13.2" x14ac:dyDescent="0.25">
      <c r="H156" s="27"/>
    </row>
    <row r="157" spans="8:8" ht="13.2" x14ac:dyDescent="0.25">
      <c r="H157" s="27"/>
    </row>
    <row r="158" spans="8:8" ht="13.2" x14ac:dyDescent="0.25">
      <c r="H158" s="27"/>
    </row>
    <row r="159" spans="8:8" ht="13.2" x14ac:dyDescent="0.25">
      <c r="H159" s="27"/>
    </row>
    <row r="160" spans="8:8" ht="13.2" x14ac:dyDescent="0.25">
      <c r="H160" s="27"/>
    </row>
    <row r="161" spans="8:8" ht="13.2" x14ac:dyDescent="0.25">
      <c r="H161" s="27"/>
    </row>
    <row r="162" spans="8:8" ht="13.2" x14ac:dyDescent="0.25">
      <c r="H162" s="27"/>
    </row>
    <row r="163" spans="8:8" ht="13.2" x14ac:dyDescent="0.25">
      <c r="H163" s="27"/>
    </row>
    <row r="164" spans="8:8" ht="13.2" x14ac:dyDescent="0.25">
      <c r="H164" s="27"/>
    </row>
    <row r="165" spans="8:8" ht="13.2" x14ac:dyDescent="0.25">
      <c r="H165" s="27"/>
    </row>
    <row r="166" spans="8:8" ht="13.2" x14ac:dyDescent="0.25">
      <c r="H166" s="27"/>
    </row>
    <row r="167" spans="8:8" ht="13.2" x14ac:dyDescent="0.25">
      <c r="H167" s="27"/>
    </row>
    <row r="168" spans="8:8" ht="13.2" x14ac:dyDescent="0.25">
      <c r="H168" s="27"/>
    </row>
    <row r="169" spans="8:8" ht="13.2" x14ac:dyDescent="0.25">
      <c r="H169" s="27"/>
    </row>
    <row r="170" spans="8:8" ht="13.2" x14ac:dyDescent="0.25">
      <c r="H170" s="27"/>
    </row>
    <row r="171" spans="8:8" ht="13.2" x14ac:dyDescent="0.25">
      <c r="H171" s="27"/>
    </row>
    <row r="172" spans="8:8" ht="13.2" x14ac:dyDescent="0.25">
      <c r="H172" s="27"/>
    </row>
    <row r="173" spans="8:8" ht="13.2" x14ac:dyDescent="0.25">
      <c r="H173" s="27"/>
    </row>
    <row r="174" spans="8:8" ht="13.2" x14ac:dyDescent="0.25">
      <c r="H174" s="27"/>
    </row>
    <row r="175" spans="8:8" ht="13.2" x14ac:dyDescent="0.25">
      <c r="H175" s="27"/>
    </row>
    <row r="176" spans="8:8" ht="13.2" x14ac:dyDescent="0.25">
      <c r="H176" s="27"/>
    </row>
    <row r="177" spans="8:8" ht="13.2" x14ac:dyDescent="0.25">
      <c r="H177" s="27"/>
    </row>
    <row r="178" spans="8:8" ht="13.2" x14ac:dyDescent="0.25">
      <c r="H178" s="27"/>
    </row>
    <row r="179" spans="8:8" ht="13.2" x14ac:dyDescent="0.25">
      <c r="H179" s="27"/>
    </row>
    <row r="180" spans="8:8" ht="13.2" x14ac:dyDescent="0.25">
      <c r="H180" s="27"/>
    </row>
    <row r="181" spans="8:8" ht="13.2" x14ac:dyDescent="0.25">
      <c r="H181" s="27"/>
    </row>
    <row r="182" spans="8:8" ht="13.2" x14ac:dyDescent="0.25">
      <c r="H182" s="27"/>
    </row>
    <row r="183" spans="8:8" ht="13.2" x14ac:dyDescent="0.25">
      <c r="H183" s="27"/>
    </row>
    <row r="184" spans="8:8" ht="13.2" x14ac:dyDescent="0.25">
      <c r="H184" s="27"/>
    </row>
    <row r="185" spans="8:8" ht="13.2" x14ac:dyDescent="0.25">
      <c r="H185" s="27"/>
    </row>
    <row r="186" spans="8:8" ht="13.2" x14ac:dyDescent="0.25">
      <c r="H186" s="27"/>
    </row>
    <row r="187" spans="8:8" ht="13.2" x14ac:dyDescent="0.25">
      <c r="H187" s="27"/>
    </row>
    <row r="188" spans="8:8" ht="13.2" x14ac:dyDescent="0.25">
      <c r="H188" s="27"/>
    </row>
    <row r="189" spans="8:8" ht="13.2" x14ac:dyDescent="0.25">
      <c r="H189" s="27"/>
    </row>
    <row r="190" spans="8:8" ht="13.2" x14ac:dyDescent="0.25">
      <c r="H190" s="27"/>
    </row>
    <row r="191" spans="8:8" ht="13.2" x14ac:dyDescent="0.25">
      <c r="H191" s="27"/>
    </row>
    <row r="192" spans="8:8" ht="13.2" x14ac:dyDescent="0.25">
      <c r="H192" s="27"/>
    </row>
    <row r="193" spans="8:8" ht="13.2" x14ac:dyDescent="0.25">
      <c r="H193" s="27"/>
    </row>
    <row r="194" spans="8:8" ht="13.2" x14ac:dyDescent="0.25">
      <c r="H194" s="27"/>
    </row>
    <row r="195" spans="8:8" ht="13.2" x14ac:dyDescent="0.25">
      <c r="H195" s="27"/>
    </row>
    <row r="196" spans="8:8" ht="13.2" x14ac:dyDescent="0.25">
      <c r="H196" s="27"/>
    </row>
    <row r="197" spans="8:8" ht="13.2" x14ac:dyDescent="0.25">
      <c r="H197" s="27"/>
    </row>
    <row r="198" spans="8:8" ht="13.2" x14ac:dyDescent="0.25">
      <c r="H198" s="27"/>
    </row>
    <row r="199" spans="8:8" ht="13.2" x14ac:dyDescent="0.25">
      <c r="H199" s="27"/>
    </row>
    <row r="200" spans="8:8" ht="13.2" x14ac:dyDescent="0.25">
      <c r="H200" s="27"/>
    </row>
    <row r="201" spans="8:8" ht="13.2" x14ac:dyDescent="0.25">
      <c r="H201" s="27"/>
    </row>
    <row r="202" spans="8:8" ht="13.2" x14ac:dyDescent="0.25">
      <c r="H202" s="27"/>
    </row>
    <row r="203" spans="8:8" ht="13.2" x14ac:dyDescent="0.25">
      <c r="H203" s="27"/>
    </row>
    <row r="204" spans="8:8" ht="13.2" x14ac:dyDescent="0.25">
      <c r="H204" s="27"/>
    </row>
    <row r="205" spans="8:8" ht="13.2" x14ac:dyDescent="0.25">
      <c r="H205" s="27"/>
    </row>
    <row r="206" spans="8:8" ht="13.2" x14ac:dyDescent="0.25">
      <c r="H206" s="27"/>
    </row>
    <row r="207" spans="8:8" ht="13.2" x14ac:dyDescent="0.25">
      <c r="H207" s="27"/>
    </row>
    <row r="208" spans="8:8" ht="13.2" x14ac:dyDescent="0.25">
      <c r="H208" s="27"/>
    </row>
    <row r="209" spans="8:8" ht="13.2" x14ac:dyDescent="0.25">
      <c r="H209" s="27"/>
    </row>
    <row r="210" spans="8:8" ht="13.2" x14ac:dyDescent="0.25">
      <c r="H210" s="27"/>
    </row>
    <row r="211" spans="8:8" ht="13.2" x14ac:dyDescent="0.25">
      <c r="H211" s="27"/>
    </row>
    <row r="212" spans="8:8" ht="13.2" x14ac:dyDescent="0.25">
      <c r="H212" s="27"/>
    </row>
    <row r="213" spans="8:8" ht="13.2" x14ac:dyDescent="0.25">
      <c r="H213" s="27"/>
    </row>
    <row r="214" spans="8:8" ht="13.2" x14ac:dyDescent="0.25">
      <c r="H214" s="27"/>
    </row>
    <row r="215" spans="8:8" ht="13.2" x14ac:dyDescent="0.25">
      <c r="H215" s="27"/>
    </row>
    <row r="216" spans="8:8" ht="13.2" x14ac:dyDescent="0.25">
      <c r="H216" s="27"/>
    </row>
    <row r="217" spans="8:8" ht="13.2" x14ac:dyDescent="0.25">
      <c r="H217" s="27"/>
    </row>
    <row r="218" spans="8:8" ht="13.2" x14ac:dyDescent="0.25">
      <c r="H218" s="27"/>
    </row>
    <row r="219" spans="8:8" ht="13.2" x14ac:dyDescent="0.25">
      <c r="H219" s="27"/>
    </row>
    <row r="220" spans="8:8" ht="13.2" x14ac:dyDescent="0.25">
      <c r="H220" s="27"/>
    </row>
    <row r="221" spans="8:8" ht="13.2" x14ac:dyDescent="0.25">
      <c r="H221" s="27"/>
    </row>
    <row r="222" spans="8:8" ht="13.2" x14ac:dyDescent="0.25">
      <c r="H222" s="27"/>
    </row>
    <row r="223" spans="8:8" ht="13.2" x14ac:dyDescent="0.25">
      <c r="H223" s="27"/>
    </row>
    <row r="224" spans="8:8" ht="13.2" x14ac:dyDescent="0.25">
      <c r="H224" s="27"/>
    </row>
    <row r="225" spans="8:8" ht="13.2" x14ac:dyDescent="0.25">
      <c r="H225" s="27"/>
    </row>
    <row r="226" spans="8:8" ht="13.2" x14ac:dyDescent="0.25">
      <c r="H226" s="27"/>
    </row>
    <row r="227" spans="8:8" ht="13.2" x14ac:dyDescent="0.25">
      <c r="H227" s="27"/>
    </row>
    <row r="228" spans="8:8" ht="13.2" x14ac:dyDescent="0.25">
      <c r="H228" s="27"/>
    </row>
    <row r="229" spans="8:8" ht="13.2" x14ac:dyDescent="0.25">
      <c r="H229" s="27"/>
    </row>
    <row r="230" spans="8:8" ht="13.2" x14ac:dyDescent="0.25">
      <c r="H230" s="27"/>
    </row>
    <row r="231" spans="8:8" ht="13.2" x14ac:dyDescent="0.25">
      <c r="H231" s="27"/>
    </row>
    <row r="232" spans="8:8" ht="13.2" x14ac:dyDescent="0.25">
      <c r="H232" s="27"/>
    </row>
    <row r="233" spans="8:8" ht="13.2" x14ac:dyDescent="0.25">
      <c r="H233" s="27"/>
    </row>
    <row r="234" spans="8:8" ht="13.2" x14ac:dyDescent="0.25">
      <c r="H234" s="27"/>
    </row>
    <row r="235" spans="8:8" ht="13.2" x14ac:dyDescent="0.25">
      <c r="H235" s="27"/>
    </row>
    <row r="236" spans="8:8" ht="13.2" x14ac:dyDescent="0.25">
      <c r="H236" s="27"/>
    </row>
    <row r="237" spans="8:8" ht="13.2" x14ac:dyDescent="0.25">
      <c r="H237" s="27"/>
    </row>
    <row r="238" spans="8:8" ht="13.2" x14ac:dyDescent="0.25">
      <c r="H238" s="27"/>
    </row>
    <row r="239" spans="8:8" ht="13.2" x14ac:dyDescent="0.25">
      <c r="H239" s="27"/>
    </row>
    <row r="240" spans="8:8" ht="13.2" x14ac:dyDescent="0.25">
      <c r="H240" s="27"/>
    </row>
    <row r="241" spans="8:8" ht="13.2" x14ac:dyDescent="0.25">
      <c r="H241" s="27"/>
    </row>
    <row r="242" spans="8:8" ht="13.2" x14ac:dyDescent="0.25">
      <c r="H242" s="27"/>
    </row>
    <row r="243" spans="8:8" ht="13.2" x14ac:dyDescent="0.25">
      <c r="H243" s="27"/>
    </row>
    <row r="244" spans="8:8" ht="13.2" x14ac:dyDescent="0.25">
      <c r="H244" s="27"/>
    </row>
    <row r="245" spans="8:8" ht="13.2" x14ac:dyDescent="0.25">
      <c r="H245" s="27"/>
    </row>
    <row r="246" spans="8:8" ht="13.2" x14ac:dyDescent="0.25">
      <c r="H246" s="27"/>
    </row>
    <row r="247" spans="8:8" ht="13.2" x14ac:dyDescent="0.25">
      <c r="H247" s="27"/>
    </row>
    <row r="248" spans="8:8" ht="13.2" x14ac:dyDescent="0.25">
      <c r="H248" s="27"/>
    </row>
    <row r="249" spans="8:8" ht="13.2" x14ac:dyDescent="0.25">
      <c r="H249" s="27"/>
    </row>
    <row r="250" spans="8:8" ht="13.2" x14ac:dyDescent="0.25">
      <c r="H250" s="27"/>
    </row>
    <row r="251" spans="8:8" ht="13.2" x14ac:dyDescent="0.25">
      <c r="H251" s="27"/>
    </row>
    <row r="252" spans="8:8" ht="13.2" x14ac:dyDescent="0.25">
      <c r="H252" s="27"/>
    </row>
    <row r="253" spans="8:8" ht="13.2" x14ac:dyDescent="0.25">
      <c r="H253" s="27"/>
    </row>
    <row r="254" spans="8:8" ht="13.2" x14ac:dyDescent="0.25">
      <c r="H254" s="27"/>
    </row>
    <row r="255" spans="8:8" ht="13.2" x14ac:dyDescent="0.25">
      <c r="H255" s="27"/>
    </row>
    <row r="256" spans="8:8" ht="13.2" x14ac:dyDescent="0.25">
      <c r="H256" s="27"/>
    </row>
    <row r="257" spans="8:8" ht="13.2" x14ac:dyDescent="0.25">
      <c r="H257" s="27"/>
    </row>
    <row r="258" spans="8:8" ht="13.2" x14ac:dyDescent="0.25">
      <c r="H258" s="27"/>
    </row>
    <row r="259" spans="8:8" ht="13.2" x14ac:dyDescent="0.25">
      <c r="H259" s="27"/>
    </row>
    <row r="260" spans="8:8" ht="13.2" x14ac:dyDescent="0.25">
      <c r="H260" s="27"/>
    </row>
    <row r="261" spans="8:8" ht="13.2" x14ac:dyDescent="0.25">
      <c r="H261" s="27"/>
    </row>
    <row r="262" spans="8:8" ht="13.2" x14ac:dyDescent="0.25">
      <c r="H262" s="27"/>
    </row>
    <row r="263" spans="8:8" ht="13.2" x14ac:dyDescent="0.25">
      <c r="H263" s="27"/>
    </row>
    <row r="264" spans="8:8" ht="13.2" x14ac:dyDescent="0.25">
      <c r="H264" s="27"/>
    </row>
    <row r="265" spans="8:8" ht="13.2" x14ac:dyDescent="0.25">
      <c r="H265" s="27"/>
    </row>
    <row r="266" spans="8:8" ht="13.2" x14ac:dyDescent="0.25">
      <c r="H266" s="27"/>
    </row>
    <row r="267" spans="8:8" ht="13.2" x14ac:dyDescent="0.25">
      <c r="H267" s="27"/>
    </row>
    <row r="268" spans="8:8" ht="13.2" x14ac:dyDescent="0.25">
      <c r="H268" s="27"/>
    </row>
    <row r="269" spans="8:8" ht="13.2" x14ac:dyDescent="0.25">
      <c r="H269" s="27"/>
    </row>
    <row r="270" spans="8:8" ht="13.2" x14ac:dyDescent="0.25">
      <c r="H270" s="27"/>
    </row>
    <row r="271" spans="8:8" ht="13.2" x14ac:dyDescent="0.25">
      <c r="H271" s="27"/>
    </row>
    <row r="272" spans="8:8" ht="13.2" x14ac:dyDescent="0.25">
      <c r="H272" s="27"/>
    </row>
    <row r="273" spans="8:8" ht="13.2" x14ac:dyDescent="0.25">
      <c r="H273" s="27"/>
    </row>
    <row r="274" spans="8:8" ht="13.2" x14ac:dyDescent="0.25">
      <c r="H274" s="27"/>
    </row>
    <row r="275" spans="8:8" ht="13.2" x14ac:dyDescent="0.25">
      <c r="H275" s="27"/>
    </row>
    <row r="276" spans="8:8" ht="13.2" x14ac:dyDescent="0.25">
      <c r="H276" s="27"/>
    </row>
    <row r="277" spans="8:8" ht="13.2" x14ac:dyDescent="0.25">
      <c r="H277" s="27"/>
    </row>
    <row r="278" spans="8:8" ht="13.2" x14ac:dyDescent="0.25">
      <c r="H278" s="27"/>
    </row>
    <row r="279" spans="8:8" ht="13.2" x14ac:dyDescent="0.25">
      <c r="H279" s="27"/>
    </row>
    <row r="280" spans="8:8" ht="13.2" x14ac:dyDescent="0.25">
      <c r="H280" s="27"/>
    </row>
    <row r="281" spans="8:8" ht="13.2" x14ac:dyDescent="0.25">
      <c r="H281" s="27"/>
    </row>
    <row r="282" spans="8:8" ht="13.2" x14ac:dyDescent="0.25">
      <c r="H282" s="27"/>
    </row>
    <row r="283" spans="8:8" ht="13.2" x14ac:dyDescent="0.25">
      <c r="H283" s="27"/>
    </row>
    <row r="284" spans="8:8" ht="13.2" x14ac:dyDescent="0.25">
      <c r="H284" s="27"/>
    </row>
    <row r="285" spans="8:8" ht="13.2" x14ac:dyDescent="0.25">
      <c r="H285" s="27"/>
    </row>
    <row r="286" spans="8:8" ht="13.2" x14ac:dyDescent="0.25">
      <c r="H286" s="27"/>
    </row>
    <row r="287" spans="8:8" ht="13.2" x14ac:dyDescent="0.25">
      <c r="H287" s="27"/>
    </row>
    <row r="288" spans="8:8" ht="13.2" x14ac:dyDescent="0.25">
      <c r="H288" s="27"/>
    </row>
    <row r="289" spans="8:8" ht="13.2" x14ac:dyDescent="0.25">
      <c r="H289" s="27"/>
    </row>
    <row r="290" spans="8:8" ht="13.2" x14ac:dyDescent="0.25">
      <c r="H290" s="27"/>
    </row>
    <row r="291" spans="8:8" ht="13.2" x14ac:dyDescent="0.25">
      <c r="H291" s="27"/>
    </row>
    <row r="292" spans="8:8" ht="13.2" x14ac:dyDescent="0.25">
      <c r="H292" s="27"/>
    </row>
    <row r="293" spans="8:8" ht="13.2" x14ac:dyDescent="0.25">
      <c r="H293" s="27"/>
    </row>
    <row r="294" spans="8:8" ht="13.2" x14ac:dyDescent="0.25">
      <c r="H294" s="27"/>
    </row>
    <row r="295" spans="8:8" ht="13.2" x14ac:dyDescent="0.25">
      <c r="H295" s="27"/>
    </row>
    <row r="296" spans="8:8" ht="13.2" x14ac:dyDescent="0.25">
      <c r="H296" s="27"/>
    </row>
    <row r="297" spans="8:8" ht="13.2" x14ac:dyDescent="0.25">
      <c r="H297" s="27"/>
    </row>
    <row r="298" spans="8:8" ht="13.2" x14ac:dyDescent="0.25">
      <c r="H298" s="27"/>
    </row>
    <row r="299" spans="8:8" ht="13.2" x14ac:dyDescent="0.25">
      <c r="H299" s="27"/>
    </row>
    <row r="300" spans="8:8" ht="13.2" x14ac:dyDescent="0.25">
      <c r="H300" s="27"/>
    </row>
    <row r="301" spans="8:8" ht="13.2" x14ac:dyDescent="0.25">
      <c r="H301" s="27"/>
    </row>
    <row r="302" spans="8:8" ht="13.2" x14ac:dyDescent="0.25">
      <c r="H302" s="27"/>
    </row>
    <row r="303" spans="8:8" ht="13.2" x14ac:dyDescent="0.25">
      <c r="H303" s="27"/>
    </row>
    <row r="304" spans="8:8" ht="13.2" x14ac:dyDescent="0.25">
      <c r="H304" s="27"/>
    </row>
    <row r="305" spans="8:8" ht="13.2" x14ac:dyDescent="0.25">
      <c r="H305" s="27"/>
    </row>
    <row r="306" spans="8:8" ht="13.2" x14ac:dyDescent="0.25">
      <c r="H306" s="27"/>
    </row>
    <row r="307" spans="8:8" ht="13.2" x14ac:dyDescent="0.25">
      <c r="H307" s="27"/>
    </row>
    <row r="308" spans="8:8" ht="13.2" x14ac:dyDescent="0.25">
      <c r="H308" s="27"/>
    </row>
    <row r="309" spans="8:8" ht="13.2" x14ac:dyDescent="0.25">
      <c r="H309" s="27"/>
    </row>
    <row r="310" spans="8:8" ht="13.2" x14ac:dyDescent="0.25">
      <c r="H310" s="27"/>
    </row>
    <row r="311" spans="8:8" ht="13.2" x14ac:dyDescent="0.25">
      <c r="H311" s="27"/>
    </row>
    <row r="312" spans="8:8" ht="13.2" x14ac:dyDescent="0.25">
      <c r="H312" s="27"/>
    </row>
    <row r="313" spans="8:8" ht="13.2" x14ac:dyDescent="0.25">
      <c r="H313" s="27"/>
    </row>
    <row r="314" spans="8:8" ht="13.2" x14ac:dyDescent="0.25">
      <c r="H314" s="27"/>
    </row>
    <row r="315" spans="8:8" ht="13.2" x14ac:dyDescent="0.25">
      <c r="H315" s="27"/>
    </row>
    <row r="316" spans="8:8" ht="13.2" x14ac:dyDescent="0.25">
      <c r="H316" s="27"/>
    </row>
    <row r="317" spans="8:8" ht="13.2" x14ac:dyDescent="0.25">
      <c r="H317" s="27"/>
    </row>
    <row r="318" spans="8:8" ht="13.2" x14ac:dyDescent="0.25">
      <c r="H318" s="27"/>
    </row>
    <row r="319" spans="8:8" ht="13.2" x14ac:dyDescent="0.25">
      <c r="H319" s="27"/>
    </row>
    <row r="320" spans="8:8" ht="13.2" x14ac:dyDescent="0.25">
      <c r="H320" s="27"/>
    </row>
    <row r="321" spans="8:8" ht="13.2" x14ac:dyDescent="0.25">
      <c r="H321" s="27"/>
    </row>
    <row r="322" spans="8:8" ht="13.2" x14ac:dyDescent="0.25">
      <c r="H322" s="27"/>
    </row>
    <row r="323" spans="8:8" ht="13.2" x14ac:dyDescent="0.25">
      <c r="H323" s="27"/>
    </row>
    <row r="324" spans="8:8" ht="13.2" x14ac:dyDescent="0.25">
      <c r="H324" s="27"/>
    </row>
    <row r="325" spans="8:8" ht="13.2" x14ac:dyDescent="0.25">
      <c r="H325" s="27"/>
    </row>
    <row r="326" spans="8:8" ht="13.2" x14ac:dyDescent="0.25">
      <c r="H326" s="27"/>
    </row>
    <row r="327" spans="8:8" ht="13.2" x14ac:dyDescent="0.25">
      <c r="H327" s="27"/>
    </row>
    <row r="328" spans="8:8" ht="13.2" x14ac:dyDescent="0.25">
      <c r="H328" s="27"/>
    </row>
    <row r="329" spans="8:8" ht="13.2" x14ac:dyDescent="0.25">
      <c r="H329" s="27"/>
    </row>
    <row r="330" spans="8:8" ht="13.2" x14ac:dyDescent="0.25">
      <c r="H330" s="27"/>
    </row>
    <row r="331" spans="8:8" ht="13.2" x14ac:dyDescent="0.25">
      <c r="H331" s="27"/>
    </row>
    <row r="332" spans="8:8" ht="13.2" x14ac:dyDescent="0.25">
      <c r="H332" s="27"/>
    </row>
    <row r="333" spans="8:8" ht="13.2" x14ac:dyDescent="0.25">
      <c r="H333" s="27"/>
    </row>
    <row r="334" spans="8:8" ht="13.2" x14ac:dyDescent="0.25">
      <c r="H334" s="27"/>
    </row>
    <row r="335" spans="8:8" ht="13.2" x14ac:dyDescent="0.25">
      <c r="H335" s="27"/>
    </row>
    <row r="336" spans="8:8" ht="13.2" x14ac:dyDescent="0.25">
      <c r="H336" s="27"/>
    </row>
    <row r="337" spans="8:8" ht="13.2" x14ac:dyDescent="0.25">
      <c r="H337" s="27"/>
    </row>
    <row r="338" spans="8:8" ht="13.2" x14ac:dyDescent="0.25">
      <c r="H338" s="27"/>
    </row>
    <row r="339" spans="8:8" ht="13.2" x14ac:dyDescent="0.25">
      <c r="H339" s="27"/>
    </row>
    <row r="340" spans="8:8" ht="13.2" x14ac:dyDescent="0.25">
      <c r="H340" s="27"/>
    </row>
    <row r="341" spans="8:8" ht="13.2" x14ac:dyDescent="0.25">
      <c r="H341" s="27"/>
    </row>
    <row r="342" spans="8:8" ht="13.2" x14ac:dyDescent="0.25">
      <c r="H342" s="27"/>
    </row>
    <row r="343" spans="8:8" ht="13.2" x14ac:dyDescent="0.25">
      <c r="H343" s="27"/>
    </row>
    <row r="344" spans="8:8" ht="13.2" x14ac:dyDescent="0.25">
      <c r="H344" s="27"/>
    </row>
    <row r="345" spans="8:8" ht="13.2" x14ac:dyDescent="0.25">
      <c r="H345" s="27"/>
    </row>
    <row r="346" spans="8:8" ht="13.2" x14ac:dyDescent="0.25">
      <c r="H346" s="27"/>
    </row>
    <row r="347" spans="8:8" ht="13.2" x14ac:dyDescent="0.25">
      <c r="H347" s="27"/>
    </row>
    <row r="348" spans="8:8" ht="13.2" x14ac:dyDescent="0.25">
      <c r="H348" s="27"/>
    </row>
    <row r="349" spans="8:8" ht="13.2" x14ac:dyDescent="0.25">
      <c r="H349" s="27"/>
    </row>
    <row r="350" spans="8:8" ht="13.2" x14ac:dyDescent="0.25">
      <c r="H350" s="27"/>
    </row>
    <row r="351" spans="8:8" ht="13.2" x14ac:dyDescent="0.25">
      <c r="H351" s="27"/>
    </row>
    <row r="352" spans="8:8" ht="13.2" x14ac:dyDescent="0.25">
      <c r="H352" s="27"/>
    </row>
    <row r="353" spans="8:8" ht="13.2" x14ac:dyDescent="0.25">
      <c r="H353" s="27"/>
    </row>
    <row r="354" spans="8:8" ht="13.2" x14ac:dyDescent="0.25">
      <c r="H354" s="27"/>
    </row>
    <row r="355" spans="8:8" ht="13.2" x14ac:dyDescent="0.25">
      <c r="H355" s="27"/>
    </row>
    <row r="356" spans="8:8" ht="13.2" x14ac:dyDescent="0.25">
      <c r="H356" s="27"/>
    </row>
    <row r="357" spans="8:8" ht="13.2" x14ac:dyDescent="0.25">
      <c r="H357" s="27"/>
    </row>
    <row r="358" spans="8:8" ht="13.2" x14ac:dyDescent="0.25">
      <c r="H358" s="27"/>
    </row>
    <row r="359" spans="8:8" ht="13.2" x14ac:dyDescent="0.25">
      <c r="H359" s="27"/>
    </row>
    <row r="360" spans="8:8" ht="13.2" x14ac:dyDescent="0.25">
      <c r="H360" s="27"/>
    </row>
    <row r="361" spans="8:8" ht="13.2" x14ac:dyDescent="0.25">
      <c r="H361" s="27"/>
    </row>
    <row r="362" spans="8:8" ht="13.2" x14ac:dyDescent="0.25">
      <c r="H362" s="27"/>
    </row>
    <row r="363" spans="8:8" ht="13.2" x14ac:dyDescent="0.25">
      <c r="H363" s="27"/>
    </row>
    <row r="364" spans="8:8" ht="13.2" x14ac:dyDescent="0.25">
      <c r="H364" s="27"/>
    </row>
    <row r="365" spans="8:8" ht="13.2" x14ac:dyDescent="0.25">
      <c r="H365" s="27"/>
    </row>
    <row r="366" spans="8:8" ht="13.2" x14ac:dyDescent="0.25">
      <c r="H366" s="27"/>
    </row>
    <row r="367" spans="8:8" ht="13.2" x14ac:dyDescent="0.25">
      <c r="H367" s="27"/>
    </row>
    <row r="368" spans="8:8" ht="13.2" x14ac:dyDescent="0.25">
      <c r="H368" s="27"/>
    </row>
    <row r="369" spans="8:8" ht="13.2" x14ac:dyDescent="0.25">
      <c r="H369" s="27"/>
    </row>
    <row r="370" spans="8:8" ht="13.2" x14ac:dyDescent="0.25">
      <c r="H370" s="27"/>
    </row>
    <row r="371" spans="8:8" ht="13.2" x14ac:dyDescent="0.25">
      <c r="H371" s="27"/>
    </row>
    <row r="372" spans="8:8" ht="13.2" x14ac:dyDescent="0.25">
      <c r="H372" s="27"/>
    </row>
    <row r="373" spans="8:8" ht="13.2" x14ac:dyDescent="0.25">
      <c r="H373" s="27"/>
    </row>
    <row r="374" spans="8:8" ht="13.2" x14ac:dyDescent="0.25">
      <c r="H374" s="27"/>
    </row>
    <row r="375" spans="8:8" ht="13.2" x14ac:dyDescent="0.25">
      <c r="H375" s="27"/>
    </row>
    <row r="376" spans="8:8" ht="13.2" x14ac:dyDescent="0.25">
      <c r="H376" s="27"/>
    </row>
    <row r="377" spans="8:8" ht="13.2" x14ac:dyDescent="0.25">
      <c r="H377" s="27"/>
    </row>
    <row r="378" spans="8:8" ht="13.2" x14ac:dyDescent="0.25">
      <c r="H378" s="27"/>
    </row>
    <row r="379" spans="8:8" ht="13.2" x14ac:dyDescent="0.25">
      <c r="H379" s="27"/>
    </row>
    <row r="380" spans="8:8" ht="13.2" x14ac:dyDescent="0.25">
      <c r="H380" s="27"/>
    </row>
    <row r="381" spans="8:8" ht="13.2" x14ac:dyDescent="0.25">
      <c r="H381" s="27"/>
    </row>
    <row r="382" spans="8:8" ht="13.2" x14ac:dyDescent="0.25">
      <c r="H382" s="27"/>
    </row>
    <row r="383" spans="8:8" ht="13.2" x14ac:dyDescent="0.25">
      <c r="H383" s="27"/>
    </row>
    <row r="384" spans="8:8" ht="13.2" x14ac:dyDescent="0.25">
      <c r="H384" s="27"/>
    </row>
    <row r="385" spans="8:8" ht="13.2" x14ac:dyDescent="0.25">
      <c r="H385" s="27"/>
    </row>
    <row r="386" spans="8:8" ht="13.2" x14ac:dyDescent="0.25">
      <c r="H386" s="27"/>
    </row>
    <row r="387" spans="8:8" ht="13.2" x14ac:dyDescent="0.25">
      <c r="H387" s="27"/>
    </row>
    <row r="388" spans="8:8" ht="13.2" x14ac:dyDescent="0.25">
      <c r="H388" s="27"/>
    </row>
    <row r="389" spans="8:8" ht="13.2" x14ac:dyDescent="0.25">
      <c r="H389" s="27"/>
    </row>
    <row r="390" spans="8:8" ht="13.2" x14ac:dyDescent="0.25">
      <c r="H390" s="27"/>
    </row>
    <row r="391" spans="8:8" ht="13.2" x14ac:dyDescent="0.25">
      <c r="H391" s="27"/>
    </row>
    <row r="392" spans="8:8" ht="13.2" x14ac:dyDescent="0.25">
      <c r="H392" s="27"/>
    </row>
    <row r="393" spans="8:8" ht="13.2" x14ac:dyDescent="0.25">
      <c r="H393" s="27"/>
    </row>
    <row r="394" spans="8:8" ht="13.2" x14ac:dyDescent="0.25">
      <c r="H394" s="27"/>
    </row>
    <row r="395" spans="8:8" ht="13.2" x14ac:dyDescent="0.25">
      <c r="H395" s="27"/>
    </row>
    <row r="396" spans="8:8" ht="13.2" x14ac:dyDescent="0.25">
      <c r="H396" s="27"/>
    </row>
    <row r="397" spans="8:8" ht="13.2" x14ac:dyDescent="0.25">
      <c r="H397" s="27"/>
    </row>
    <row r="398" spans="8:8" ht="13.2" x14ac:dyDescent="0.25">
      <c r="H398" s="27"/>
    </row>
    <row r="399" spans="8:8" ht="13.2" x14ac:dyDescent="0.25">
      <c r="H399" s="27"/>
    </row>
    <row r="400" spans="8:8" ht="13.2" x14ac:dyDescent="0.25">
      <c r="H400" s="27"/>
    </row>
    <row r="401" spans="8:8" ht="13.2" x14ac:dyDescent="0.25">
      <c r="H401" s="27"/>
    </row>
    <row r="402" spans="8:8" ht="13.2" x14ac:dyDescent="0.25">
      <c r="H402" s="27"/>
    </row>
    <row r="403" spans="8:8" ht="13.2" x14ac:dyDescent="0.25">
      <c r="H403" s="27"/>
    </row>
    <row r="404" spans="8:8" ht="13.2" x14ac:dyDescent="0.25">
      <c r="H404" s="27"/>
    </row>
    <row r="405" spans="8:8" ht="13.2" x14ac:dyDescent="0.25">
      <c r="H405" s="27"/>
    </row>
    <row r="406" spans="8:8" ht="13.2" x14ac:dyDescent="0.25">
      <c r="H406" s="27"/>
    </row>
    <row r="407" spans="8:8" ht="13.2" x14ac:dyDescent="0.25">
      <c r="H407" s="27"/>
    </row>
    <row r="408" spans="8:8" ht="13.2" x14ac:dyDescent="0.25">
      <c r="H408" s="27"/>
    </row>
    <row r="409" spans="8:8" ht="13.2" x14ac:dyDescent="0.25">
      <c r="H409" s="27"/>
    </row>
    <row r="410" spans="8:8" ht="13.2" x14ac:dyDescent="0.25">
      <c r="H410" s="27"/>
    </row>
    <row r="411" spans="8:8" ht="13.2" x14ac:dyDescent="0.25">
      <c r="H411" s="27"/>
    </row>
    <row r="412" spans="8:8" ht="13.2" x14ac:dyDescent="0.25">
      <c r="H412" s="27"/>
    </row>
    <row r="413" spans="8:8" ht="13.2" x14ac:dyDescent="0.25">
      <c r="H413" s="27"/>
    </row>
    <row r="414" spans="8:8" ht="13.2" x14ac:dyDescent="0.25">
      <c r="H414" s="27"/>
    </row>
    <row r="415" spans="8:8" ht="13.2" x14ac:dyDescent="0.25">
      <c r="H415" s="27"/>
    </row>
    <row r="416" spans="8:8" ht="13.2" x14ac:dyDescent="0.25">
      <c r="H416" s="27"/>
    </row>
    <row r="417" spans="8:8" ht="13.2" x14ac:dyDescent="0.25">
      <c r="H417" s="27"/>
    </row>
    <row r="418" spans="8:8" ht="13.2" x14ac:dyDescent="0.25">
      <c r="H418" s="27"/>
    </row>
    <row r="419" spans="8:8" ht="13.2" x14ac:dyDescent="0.25">
      <c r="H419" s="27"/>
    </row>
    <row r="420" spans="8:8" ht="13.2" x14ac:dyDescent="0.25">
      <c r="H420" s="27"/>
    </row>
    <row r="421" spans="8:8" ht="13.2" x14ac:dyDescent="0.25">
      <c r="H421" s="27"/>
    </row>
    <row r="422" spans="8:8" ht="13.2" x14ac:dyDescent="0.25">
      <c r="H422" s="27"/>
    </row>
    <row r="423" spans="8:8" ht="13.2" x14ac:dyDescent="0.25">
      <c r="H423" s="27"/>
    </row>
    <row r="424" spans="8:8" ht="13.2" x14ac:dyDescent="0.25">
      <c r="H424" s="27"/>
    </row>
    <row r="425" spans="8:8" ht="13.2" x14ac:dyDescent="0.25">
      <c r="H425" s="27"/>
    </row>
    <row r="426" spans="8:8" ht="13.2" x14ac:dyDescent="0.25">
      <c r="H426" s="27"/>
    </row>
    <row r="427" spans="8:8" ht="13.2" x14ac:dyDescent="0.25">
      <c r="H427" s="27"/>
    </row>
    <row r="428" spans="8:8" ht="13.2" x14ac:dyDescent="0.25">
      <c r="H428" s="27"/>
    </row>
    <row r="429" spans="8:8" ht="13.2" x14ac:dyDescent="0.25">
      <c r="H429" s="27"/>
    </row>
    <row r="430" spans="8:8" ht="13.2" x14ac:dyDescent="0.25">
      <c r="H430" s="27"/>
    </row>
    <row r="431" spans="8:8" ht="13.2" x14ac:dyDescent="0.25">
      <c r="H431" s="27"/>
    </row>
    <row r="432" spans="8:8" ht="13.2" x14ac:dyDescent="0.25">
      <c r="H432" s="27"/>
    </row>
    <row r="433" spans="8:8" ht="13.2" x14ac:dyDescent="0.25">
      <c r="H433" s="27"/>
    </row>
    <row r="434" spans="8:8" ht="13.2" x14ac:dyDescent="0.25">
      <c r="H434" s="27"/>
    </row>
    <row r="435" spans="8:8" ht="13.2" x14ac:dyDescent="0.25">
      <c r="H435" s="27"/>
    </row>
    <row r="436" spans="8:8" ht="13.2" x14ac:dyDescent="0.25">
      <c r="H436" s="27"/>
    </row>
    <row r="437" spans="8:8" ht="13.2" x14ac:dyDescent="0.25">
      <c r="H437" s="27"/>
    </row>
    <row r="438" spans="8:8" ht="13.2" x14ac:dyDescent="0.25">
      <c r="H438" s="27"/>
    </row>
    <row r="439" spans="8:8" ht="13.2" x14ac:dyDescent="0.25">
      <c r="H439" s="27"/>
    </row>
    <row r="440" spans="8:8" ht="13.2" x14ac:dyDescent="0.25">
      <c r="H440" s="27"/>
    </row>
    <row r="441" spans="8:8" ht="13.2" x14ac:dyDescent="0.25">
      <c r="H441" s="27"/>
    </row>
    <row r="442" spans="8:8" ht="13.2" x14ac:dyDescent="0.25">
      <c r="H442" s="27"/>
    </row>
    <row r="443" spans="8:8" ht="13.2" x14ac:dyDescent="0.25">
      <c r="H443" s="27"/>
    </row>
    <row r="444" spans="8:8" ht="13.2" x14ac:dyDescent="0.25">
      <c r="H444" s="27"/>
    </row>
    <row r="445" spans="8:8" ht="13.2" x14ac:dyDescent="0.25">
      <c r="H445" s="27"/>
    </row>
    <row r="446" spans="8:8" ht="13.2" x14ac:dyDescent="0.25">
      <c r="H446" s="27"/>
    </row>
    <row r="447" spans="8:8" ht="13.2" x14ac:dyDescent="0.25">
      <c r="H447" s="27"/>
    </row>
    <row r="448" spans="8:8" ht="13.2" x14ac:dyDescent="0.25">
      <c r="H448" s="27"/>
    </row>
    <row r="449" spans="8:8" ht="13.2" x14ac:dyDescent="0.25">
      <c r="H449" s="27"/>
    </row>
    <row r="450" spans="8:8" ht="13.2" x14ac:dyDescent="0.25">
      <c r="H450" s="27"/>
    </row>
    <row r="451" spans="8:8" ht="13.2" x14ac:dyDescent="0.25">
      <c r="H451" s="27"/>
    </row>
    <row r="452" spans="8:8" ht="13.2" x14ac:dyDescent="0.25">
      <c r="H452" s="27"/>
    </row>
    <row r="453" spans="8:8" ht="13.2" x14ac:dyDescent="0.25">
      <c r="H453" s="27"/>
    </row>
    <row r="454" spans="8:8" ht="13.2" x14ac:dyDescent="0.25">
      <c r="H454" s="27"/>
    </row>
    <row r="455" spans="8:8" ht="13.2" x14ac:dyDescent="0.25">
      <c r="H455" s="27"/>
    </row>
    <row r="456" spans="8:8" ht="13.2" x14ac:dyDescent="0.25">
      <c r="H456" s="27"/>
    </row>
    <row r="457" spans="8:8" ht="13.2" x14ac:dyDescent="0.25">
      <c r="H457" s="27"/>
    </row>
    <row r="458" spans="8:8" ht="13.2" x14ac:dyDescent="0.25">
      <c r="H458" s="27"/>
    </row>
    <row r="459" spans="8:8" ht="13.2" x14ac:dyDescent="0.25">
      <c r="H459" s="27"/>
    </row>
    <row r="460" spans="8:8" ht="13.2" x14ac:dyDescent="0.25">
      <c r="H460" s="27"/>
    </row>
    <row r="461" spans="8:8" ht="13.2" x14ac:dyDescent="0.25">
      <c r="H461" s="27"/>
    </row>
    <row r="462" spans="8:8" ht="13.2" x14ac:dyDescent="0.25">
      <c r="H462" s="27"/>
    </row>
    <row r="463" spans="8:8" ht="13.2" x14ac:dyDescent="0.25">
      <c r="H463" s="27"/>
    </row>
    <row r="464" spans="8:8" ht="13.2" x14ac:dyDescent="0.25">
      <c r="H464" s="27"/>
    </row>
    <row r="465" spans="8:8" ht="13.2" x14ac:dyDescent="0.25">
      <c r="H465" s="27"/>
    </row>
    <row r="466" spans="8:8" ht="13.2" x14ac:dyDescent="0.25">
      <c r="H466" s="27"/>
    </row>
    <row r="467" spans="8:8" ht="13.2" x14ac:dyDescent="0.25">
      <c r="H467" s="27"/>
    </row>
    <row r="468" spans="8:8" ht="13.2" x14ac:dyDescent="0.25">
      <c r="H468" s="27"/>
    </row>
    <row r="469" spans="8:8" ht="13.2" x14ac:dyDescent="0.25">
      <c r="H469" s="27"/>
    </row>
    <row r="470" spans="8:8" ht="13.2" x14ac:dyDescent="0.25">
      <c r="H470" s="27"/>
    </row>
    <row r="471" spans="8:8" ht="13.2" x14ac:dyDescent="0.25">
      <c r="H471" s="27"/>
    </row>
    <row r="472" spans="8:8" ht="13.2" x14ac:dyDescent="0.25">
      <c r="H472" s="27"/>
    </row>
    <row r="473" spans="8:8" ht="13.2" x14ac:dyDescent="0.25">
      <c r="H473" s="27"/>
    </row>
    <row r="474" spans="8:8" ht="13.2" x14ac:dyDescent="0.25">
      <c r="H474" s="27"/>
    </row>
    <row r="475" spans="8:8" ht="13.2" x14ac:dyDescent="0.25">
      <c r="H475" s="27"/>
    </row>
    <row r="476" spans="8:8" ht="13.2" x14ac:dyDescent="0.25">
      <c r="H476" s="27"/>
    </row>
  </sheetData>
  <sheetProtection algorithmName="SHA-512" hashValue="w4M8b0Hs5kpzxbmlR3ZGwcg1ybteVYuS41gGHpIT2PrnEzf+VM8a+w4I5aSc2nnhJX+0KwlG1pwSFL14yjyXUw==" saltValue="SPW2mhr1jUfERSqn6Wjeiw==" spinCount="100000" sheet="1" objects="1" scenarios="1"/>
  <phoneticPr fontId="0" type="noConversion"/>
  <printOptions gridLines="1" gridLinesSet="0"/>
  <pageMargins left="0.75" right="0.75" top="1" bottom="1" header="0.5" footer="0.5"/>
  <pageSetup paperSize="5" scale="68" orientation="portrait" r:id="rId1"/>
  <headerFooter alignWithMargins="0">
    <oddHeader>&amp;C&amp;"Arial,Bold"&amp;20&amp;A</oddHeader>
    <oddFooter>&amp;LPrinted: &amp;D&amp;CPage: &amp;P of &amp;N</oddFooter>
  </headerFooter>
  <rowBreaks count="1" manualBreakCount="1">
    <brk id="5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outlinePr summaryRight="0"/>
  </sheetPr>
  <dimension ref="A1:G72"/>
  <sheetViews>
    <sheetView zoomScaleNormal="100" zoomScaleSheetLayoutView="100" workbookViewId="0">
      <selection activeCell="L34" sqref="L34"/>
    </sheetView>
  </sheetViews>
  <sheetFormatPr defaultRowHeight="12.75" customHeight="1" x14ac:dyDescent="0.25"/>
  <cols>
    <col min="1" max="1" width="33.33203125" customWidth="1"/>
    <col min="2" max="3" width="12.88671875" customWidth="1"/>
    <col min="4" max="4" width="10.109375" customWidth="1"/>
    <col min="5" max="5" width="12.88671875" customWidth="1"/>
    <col min="6" max="6" width="13.109375" customWidth="1"/>
    <col min="7" max="7" width="13" customWidth="1"/>
  </cols>
  <sheetData>
    <row r="1" spans="1:7" ht="15.6" x14ac:dyDescent="0.3">
      <c r="A1" t="str">
        <f>'Operating Proforma 1st Yr'!B1</f>
        <v>Project Name:</v>
      </c>
      <c r="B1" s="1">
        <f>'Operating Proforma 1st Yr'!C1</f>
        <v>0</v>
      </c>
    </row>
    <row r="2" spans="1:7" ht="13.2" x14ac:dyDescent="0.25">
      <c r="A2" t="str">
        <f>'Operating Proforma 1st Yr'!B2</f>
        <v>Total Number of Units</v>
      </c>
      <c r="B2" s="2">
        <f>'Operating Proforma 1st Yr'!C2</f>
        <v>0</v>
      </c>
    </row>
    <row r="4" spans="1:7" ht="13.2" x14ac:dyDescent="0.25">
      <c r="A4" s="493" t="str">
        <f>'Operating Proforma 1st Yr'!A4</f>
        <v>Rental Income</v>
      </c>
      <c r="B4" s="7"/>
      <c r="C4" s="7"/>
      <c r="D4" s="7"/>
      <c r="E4" s="7"/>
      <c r="F4" s="7"/>
      <c r="G4" s="7"/>
    </row>
    <row r="5" spans="1:7" ht="13.2" x14ac:dyDescent="0.25">
      <c r="A5" s="493" t="str">
        <f>'Operating Proforma 1st Yr'!A5</f>
        <v>Type of Unit</v>
      </c>
      <c r="B5" s="493" t="s">
        <v>445</v>
      </c>
      <c r="C5" s="493" t="s">
        <v>451</v>
      </c>
      <c r="D5" s="493" t="s">
        <v>452</v>
      </c>
      <c r="E5" s="493" t="s">
        <v>453</v>
      </c>
      <c r="F5" s="493" t="s">
        <v>454</v>
      </c>
      <c r="G5" s="493" t="s">
        <v>470</v>
      </c>
    </row>
    <row r="6" spans="1:7" ht="13.2" x14ac:dyDescent="0.25">
      <c r="A6" s="2">
        <f>'Operating Proforma 1st Yr'!A6</f>
        <v>0</v>
      </c>
      <c r="B6" s="3">
        <f>'Operating Proforma 1st Yr'!G6*(1+'Operating Proforma 1st Yr'!F6)</f>
        <v>0</v>
      </c>
      <c r="C6" s="3">
        <f>B6*(1+'Operating Proforma 1st Yr'!$F$6)</f>
        <v>0</v>
      </c>
      <c r="D6" s="3">
        <f>C6*(1+'Operating Proforma 1st Yr'!$F$6)</f>
        <v>0</v>
      </c>
      <c r="E6" s="3">
        <f>D6*(1+'Operating Proforma 1st Yr'!$F$6)</f>
        <v>0</v>
      </c>
      <c r="F6" s="3">
        <f>E6*(1+'Operating Proforma 1st Yr'!$F$6)</f>
        <v>0</v>
      </c>
      <c r="G6" s="3">
        <f>F6*(1+'Operating Proforma 1st Yr'!$F$6)</f>
        <v>0</v>
      </c>
    </row>
    <row r="7" spans="1:7" ht="13.2" x14ac:dyDescent="0.25">
      <c r="A7" s="2">
        <f>'Operating Proforma 1st Yr'!A7</f>
        <v>0</v>
      </c>
      <c r="B7" s="3">
        <f>'Operating Proforma 1st Yr'!G7*(1+'Operating Proforma 1st Yr'!F7)</f>
        <v>0</v>
      </c>
      <c r="C7" s="3">
        <f>B7*(1+'Operating Proforma 1st Yr'!$F$7)</f>
        <v>0</v>
      </c>
      <c r="D7" s="3">
        <f>C7*(1+'Operating Proforma 1st Yr'!$F$7)</f>
        <v>0</v>
      </c>
      <c r="E7" s="3">
        <f>D7*(1+'Operating Proforma 1st Yr'!$F$7)</f>
        <v>0</v>
      </c>
      <c r="F7" s="3">
        <f>E7*(1+'Operating Proforma 1st Yr'!$F$7)</f>
        <v>0</v>
      </c>
      <c r="G7" s="3">
        <f>F7*(1+'Operating Proforma 1st Yr'!$F$7)</f>
        <v>0</v>
      </c>
    </row>
    <row r="8" spans="1:7" ht="13.2" x14ac:dyDescent="0.25">
      <c r="A8" s="2">
        <f>'Operating Proforma 1st Yr'!A8</f>
        <v>0</v>
      </c>
      <c r="B8" s="3">
        <f>'Operating Proforma 1st Yr'!G8*(1+'Operating Proforma 1st Yr'!F8)</f>
        <v>0</v>
      </c>
      <c r="C8" s="3">
        <f>B8*(1+'Operating Proforma 1st Yr'!$F$8)</f>
        <v>0</v>
      </c>
      <c r="D8" s="3">
        <f>C8*(1+'Operating Proforma 1st Yr'!$F$8)</f>
        <v>0</v>
      </c>
      <c r="E8" s="3">
        <f>D8*(1+'Operating Proforma 1st Yr'!$F$8)</f>
        <v>0</v>
      </c>
      <c r="F8" s="3">
        <f>E8*(1+'Operating Proforma 1st Yr'!$F$8)</f>
        <v>0</v>
      </c>
      <c r="G8" s="3">
        <f>F8*(1+'Operating Proforma 1st Yr'!$F$8)</f>
        <v>0</v>
      </c>
    </row>
    <row r="9" spans="1:7" ht="13.2" x14ac:dyDescent="0.25">
      <c r="A9" s="2">
        <f>'Operating Proforma 1st Yr'!A9</f>
        <v>0</v>
      </c>
      <c r="B9" s="3">
        <f>'Operating Proforma 1st Yr'!G9*(1+'Operating Proforma 1st Yr'!F9)</f>
        <v>0</v>
      </c>
      <c r="C9" s="3">
        <f>B9*(1+'Operating Proforma 1st Yr'!$F$9)</f>
        <v>0</v>
      </c>
      <c r="D9" s="3">
        <f>C9*(1+'Operating Proforma 1st Yr'!$F$9)</f>
        <v>0</v>
      </c>
      <c r="E9" s="3">
        <f>D9*(1+'Operating Proforma 1st Yr'!$F$9)</f>
        <v>0</v>
      </c>
      <c r="F9" s="3">
        <f>E9*(1+'Operating Proforma 1st Yr'!$F$9)</f>
        <v>0</v>
      </c>
      <c r="G9" s="3">
        <f>F9*(1+'Operating Proforma 1st Yr'!$F$9)</f>
        <v>0</v>
      </c>
    </row>
    <row r="10" spans="1:7" ht="13.2" x14ac:dyDescent="0.25">
      <c r="A10" s="2">
        <f>'Operating Proforma 1st Yr'!A10</f>
        <v>0</v>
      </c>
      <c r="B10" s="3">
        <f>'Operating Proforma 1st Yr'!G10*(1+'Operating Proforma 1st Yr'!F10)</f>
        <v>0</v>
      </c>
      <c r="C10" s="3">
        <f>B10*(1+'Operating Proforma 1st Yr'!$F$10)</f>
        <v>0</v>
      </c>
      <c r="D10" s="3">
        <f>C10*(1+'Operating Proforma 1st Yr'!$F$10)</f>
        <v>0</v>
      </c>
      <c r="E10" s="3">
        <f>D10*(1+'Operating Proforma 1st Yr'!$F$10)</f>
        <v>0</v>
      </c>
      <c r="F10" s="3">
        <f>E10*(1+'Operating Proforma 1st Yr'!$F$10)</f>
        <v>0</v>
      </c>
      <c r="G10" s="3">
        <f>F10*(1+'Operating Proforma 1st Yr'!$F$10)</f>
        <v>0</v>
      </c>
    </row>
    <row r="11" spans="1:7" ht="13.2" x14ac:dyDescent="0.25">
      <c r="A11" s="2">
        <f>'Operating Proforma 1st Yr'!A11</f>
        <v>0</v>
      </c>
      <c r="B11" s="3">
        <f>'Operating Proforma 1st Yr'!G11*(1+'Operating Proforma 1st Yr'!F11)</f>
        <v>0</v>
      </c>
      <c r="C11" s="3">
        <f>B11*(1+'Operating Proforma 1st Yr'!$F$11)</f>
        <v>0</v>
      </c>
      <c r="D11" s="3">
        <f>C11*(1+'Operating Proforma 1st Yr'!$F$11)</f>
        <v>0</v>
      </c>
      <c r="E11" s="3">
        <f>D11*(1+'Operating Proforma 1st Yr'!$F$11)</f>
        <v>0</v>
      </c>
      <c r="F11" s="3">
        <f>E11*(1+'Operating Proforma 1st Yr'!$F$11)</f>
        <v>0</v>
      </c>
      <c r="G11" s="3">
        <f>F11*(1+'Operating Proforma 1st Yr'!$F$11)</f>
        <v>0</v>
      </c>
    </row>
    <row r="12" spans="1:7" ht="13.2" x14ac:dyDescent="0.25">
      <c r="A12" s="2">
        <f>'Operating Proforma 1st Yr'!A12</f>
        <v>0</v>
      </c>
      <c r="B12" s="3">
        <f>'Operating Proforma 1st Yr'!G12*(1+'Operating Proforma 1st Yr'!F12)</f>
        <v>0</v>
      </c>
      <c r="C12" s="3">
        <f>B12*(1+'Operating Proforma 1st Yr'!$F$12)</f>
        <v>0</v>
      </c>
      <c r="D12" s="3">
        <f>C12*(1+'Operating Proforma 1st Yr'!$F$12)</f>
        <v>0</v>
      </c>
      <c r="E12" s="3">
        <f>D12*(1+'Operating Proforma 1st Yr'!$F$12)</f>
        <v>0</v>
      </c>
      <c r="F12" s="3">
        <f>E12*(1+'Operating Proforma 1st Yr'!$F$12)</f>
        <v>0</v>
      </c>
      <c r="G12" s="3">
        <f>F12*(1+'Operating Proforma 1st Yr'!$F$12)</f>
        <v>0</v>
      </c>
    </row>
    <row r="13" spans="1:7" ht="13.2" x14ac:dyDescent="0.25">
      <c r="A13" s="2">
        <f>'Operating Proforma 1st Yr'!A13</f>
        <v>0</v>
      </c>
      <c r="B13" s="3">
        <f>'Operating Proforma 1st Yr'!G13*(1+'Operating Proforma 1st Yr'!F13)</f>
        <v>0</v>
      </c>
      <c r="C13" s="3">
        <f>B13*(1+'Operating Proforma 1st Yr'!$F$13)</f>
        <v>0</v>
      </c>
      <c r="D13" s="3">
        <f>C13*(1+'Operating Proforma 1st Yr'!$F$13)</f>
        <v>0</v>
      </c>
      <c r="E13" s="3">
        <f>D13*(1+'Operating Proforma 1st Yr'!$F$13)</f>
        <v>0</v>
      </c>
      <c r="F13" s="3">
        <f>E13*(1+'Operating Proforma 1st Yr'!$F$13)</f>
        <v>0</v>
      </c>
      <c r="G13" s="3">
        <f>F13*(1+'Operating Proforma 1st Yr'!$F$13)</f>
        <v>0</v>
      </c>
    </row>
    <row r="14" spans="1:7" ht="13.2" x14ac:dyDescent="0.25">
      <c r="A14" s="2">
        <f>'Operating Proforma 1st Yr'!A14</f>
        <v>0</v>
      </c>
      <c r="B14" s="3">
        <f>'Operating Proforma 1st Yr'!G14*(1+'Operating Proforma 1st Yr'!F14)</f>
        <v>0</v>
      </c>
      <c r="C14" s="3">
        <f>B14*(1+'Operating Proforma 1st Yr'!$F$14)</f>
        <v>0</v>
      </c>
      <c r="D14" s="3">
        <f>C14*(1+'Operating Proforma 1st Yr'!$F$14)</f>
        <v>0</v>
      </c>
      <c r="E14" s="3">
        <f>D14*(1+'Operating Proforma 1st Yr'!$F$14)</f>
        <v>0</v>
      </c>
      <c r="F14" s="3">
        <f>E14*(1+'Operating Proforma 1st Yr'!$F$14)</f>
        <v>0</v>
      </c>
      <c r="G14" s="3">
        <f>F14*(1+'Operating Proforma 1st Yr'!$F$14)</f>
        <v>0</v>
      </c>
    </row>
    <row r="15" spans="1:7" ht="13.2" x14ac:dyDescent="0.25">
      <c r="A15" s="2">
        <f>'Operating Proforma 1st Yr'!A15</f>
        <v>0</v>
      </c>
      <c r="B15" s="3">
        <f>'Operating Proforma 1st Yr'!G15*(1+'Operating Proforma 1st Yr'!F15)</f>
        <v>0</v>
      </c>
      <c r="C15" s="3">
        <f>B15*(1+'Operating Proforma 1st Yr'!$F$15)</f>
        <v>0</v>
      </c>
      <c r="D15" s="3">
        <f>C15*(1+'Operating Proforma 1st Yr'!$F$15)</f>
        <v>0</v>
      </c>
      <c r="E15" s="3">
        <f>D15*(1+'Operating Proforma 1st Yr'!$F$15)</f>
        <v>0</v>
      </c>
      <c r="F15" s="3">
        <f>E15*(1+'Operating Proforma 1st Yr'!$F$15)</f>
        <v>0</v>
      </c>
      <c r="G15" s="3">
        <f>F15*(1+'Operating Proforma 1st Yr'!$F$15)</f>
        <v>0</v>
      </c>
    </row>
    <row r="16" spans="1:7" ht="12.75" customHeight="1" x14ac:dyDescent="0.25">
      <c r="A16" s="2">
        <f>'Operating Proforma 1st Yr'!A16</f>
        <v>0</v>
      </c>
      <c r="B16" s="3">
        <f>'Operating Proforma 1st Yr'!G16*(1+'Operating Proforma 1st Yr'!F16)</f>
        <v>0</v>
      </c>
      <c r="C16" s="3">
        <f>B16*(1+'Operating Proforma 1st Yr'!$F$16)</f>
        <v>0</v>
      </c>
      <c r="D16" s="3">
        <f>C16*(1+'Operating Proforma 1st Yr'!$F$16)</f>
        <v>0</v>
      </c>
      <c r="E16" s="3">
        <f>D16*(1+'Operating Proforma 1st Yr'!$F$16)</f>
        <v>0</v>
      </c>
      <c r="F16" s="3">
        <f>E16*(1+'Operating Proforma 1st Yr'!$F$16)</f>
        <v>0</v>
      </c>
      <c r="G16" s="3">
        <f>F16*(1+'Operating Proforma 1st Yr'!$F$16)</f>
        <v>0</v>
      </c>
    </row>
    <row r="17" spans="1:7" ht="12.75" customHeight="1" x14ac:dyDescent="0.25">
      <c r="A17" s="2">
        <f>'Operating Proforma 1st Yr'!A17</f>
        <v>0</v>
      </c>
      <c r="B17" s="3">
        <f>'Operating Proforma 1st Yr'!G17*(1+'Operating Proforma 1st Yr'!F17)</f>
        <v>0</v>
      </c>
      <c r="C17" s="3">
        <f>B17*(1+'Operating Proforma 1st Yr'!$F$17)</f>
        <v>0</v>
      </c>
      <c r="D17" s="3">
        <f>C17*(1+'Operating Proforma 1st Yr'!$F$17)</f>
        <v>0</v>
      </c>
      <c r="E17" s="3">
        <f>D17*(1+'Operating Proforma 1st Yr'!$F$17)</f>
        <v>0</v>
      </c>
      <c r="F17" s="3">
        <f>E17*(1+'Operating Proforma 1st Yr'!$F$17)</f>
        <v>0</v>
      </c>
      <c r="G17" s="3">
        <f>F17*(1+'Operating Proforma 1st Yr'!$F$17)</f>
        <v>0</v>
      </c>
    </row>
    <row r="18" spans="1:7" ht="12.75" customHeight="1" x14ac:dyDescent="0.25">
      <c r="A18" s="2">
        <f>'Operating Proforma 1st Yr'!A18</f>
        <v>0</v>
      </c>
      <c r="B18" s="3">
        <f>'Operating Proforma 1st Yr'!G18*(1+'Operating Proforma 1st Yr'!F18)</f>
        <v>0</v>
      </c>
      <c r="C18" s="3">
        <f>B18*(1+'Operating Proforma 1st Yr'!$F$18)</f>
        <v>0</v>
      </c>
      <c r="D18" s="3">
        <f>C18*(1+'Operating Proforma 1st Yr'!$F$18)</f>
        <v>0</v>
      </c>
      <c r="E18" s="3">
        <f>D18*(1+'Operating Proforma 1st Yr'!$F$18)</f>
        <v>0</v>
      </c>
      <c r="F18" s="3">
        <f>E18*(1+'Operating Proforma 1st Yr'!$F$18)</f>
        <v>0</v>
      </c>
      <c r="G18" s="3">
        <f>F18*(1+'Operating Proforma 1st Yr'!$F$18)</f>
        <v>0</v>
      </c>
    </row>
    <row r="19" spans="1:7" ht="12.75" customHeight="1" x14ac:dyDescent="0.25">
      <c r="A19" s="2">
        <f>'Operating Proforma 1st Yr'!A19</f>
        <v>0</v>
      </c>
      <c r="B19" s="3">
        <f>'Operating Proforma 1st Yr'!G19*(1+'Operating Proforma 1st Yr'!F19)</f>
        <v>0</v>
      </c>
      <c r="C19" s="3">
        <f>B19*(1+'Operating Proforma 1st Yr'!$F$19)</f>
        <v>0</v>
      </c>
      <c r="D19" s="3">
        <f>C19*(1+'Operating Proforma 1st Yr'!$F$19)</f>
        <v>0</v>
      </c>
      <c r="E19" s="3">
        <f>D19*(1+'Operating Proforma 1st Yr'!$F$19)</f>
        <v>0</v>
      </c>
      <c r="F19" s="3">
        <f>E19*(1+'Operating Proforma 1st Yr'!$F$19)</f>
        <v>0</v>
      </c>
      <c r="G19" s="3">
        <f>F19*(1+'Operating Proforma 1st Yr'!$F$19)</f>
        <v>0</v>
      </c>
    </row>
    <row r="20" spans="1:7" ht="12.75" customHeight="1" x14ac:dyDescent="0.25">
      <c r="A20" s="2">
        <f>'Operating Proforma 1st Yr'!A20</f>
        <v>0</v>
      </c>
      <c r="B20" s="3">
        <f>'Operating Proforma 1st Yr'!G20*(1+'Operating Proforma 1st Yr'!F20)</f>
        <v>0</v>
      </c>
      <c r="C20" s="3">
        <f>B20*(1+'Operating Proforma 1st Yr'!$F$20)</f>
        <v>0</v>
      </c>
      <c r="D20" s="3">
        <f>C20*(1+'Operating Proforma 1st Yr'!$F$20)</f>
        <v>0</v>
      </c>
      <c r="E20" s="3">
        <f>D20*(1+'Operating Proforma 1st Yr'!$F$20)</f>
        <v>0</v>
      </c>
      <c r="F20" s="3">
        <f>E20*(1+'Operating Proforma 1st Yr'!$F$20)</f>
        <v>0</v>
      </c>
      <c r="G20" s="3">
        <f>F20*(1+'Operating Proforma 1st Yr'!$F$20)</f>
        <v>0</v>
      </c>
    </row>
    <row r="21" spans="1:7" ht="12.75" customHeight="1" x14ac:dyDescent="0.25">
      <c r="A21" s="2">
        <f>'Operating Proforma 1st Yr'!A21</f>
        <v>0</v>
      </c>
      <c r="B21" s="3">
        <f>'Operating Proforma 1st Yr'!G21*(1+'Operating Proforma 1st Yr'!F21)</f>
        <v>0</v>
      </c>
      <c r="C21" s="3">
        <f>B21*(1+'Operating Proforma 1st Yr'!$F$21)</f>
        <v>0</v>
      </c>
      <c r="D21" s="3">
        <f>C21*(1+'Operating Proforma 1st Yr'!$F$21)</f>
        <v>0</v>
      </c>
      <c r="E21" s="3">
        <f>D21*(1+'Operating Proforma 1st Yr'!$F$21)</f>
        <v>0</v>
      </c>
      <c r="F21" s="3">
        <f>E21*(1+'Operating Proforma 1st Yr'!$F$21)</f>
        <v>0</v>
      </c>
      <c r="G21" s="3">
        <f>F21*(1+'Operating Proforma 1st Yr'!$F$21)</f>
        <v>0</v>
      </c>
    </row>
    <row r="22" spans="1:7" ht="12.75" customHeight="1" x14ac:dyDescent="0.25">
      <c r="A22" s="2">
        <f>'Operating Proforma 1st Yr'!A22</f>
        <v>0</v>
      </c>
      <c r="B22" s="3">
        <f>'Operating Proforma 1st Yr'!G22*(1+'Operating Proforma 1st Yr'!F22)</f>
        <v>0</v>
      </c>
      <c r="C22" s="3">
        <f>B22*(1+'Operating Proforma 1st Yr'!$F$22)</f>
        <v>0</v>
      </c>
      <c r="D22" s="3">
        <f>C22*(1+'Operating Proforma 1st Yr'!$F$22)</f>
        <v>0</v>
      </c>
      <c r="E22" s="3">
        <f>D22*(1+'Operating Proforma 1st Yr'!$F$22)</f>
        <v>0</v>
      </c>
      <c r="F22" s="3">
        <f>E22*(1+'Operating Proforma 1st Yr'!$F$22)</f>
        <v>0</v>
      </c>
      <c r="G22" s="3">
        <f>F22*(1+'Operating Proforma 1st Yr'!$F$22)</f>
        <v>0</v>
      </c>
    </row>
    <row r="23" spans="1:7" ht="12.75" customHeight="1" x14ac:dyDescent="0.25">
      <c r="A23" s="2">
        <f>'Operating Proforma 1st Yr'!A23</f>
        <v>0</v>
      </c>
      <c r="B23" s="3">
        <f>'Operating Proforma 1st Yr'!G23*(1+'Operating Proforma 1st Yr'!F23)</f>
        <v>0</v>
      </c>
      <c r="C23" s="3">
        <f>B23*(1+'Operating Proforma 1st Yr'!$F$23)</f>
        <v>0</v>
      </c>
      <c r="D23" s="3">
        <f>C23*(1+'Operating Proforma 1st Yr'!$F$23)</f>
        <v>0</v>
      </c>
      <c r="E23" s="3">
        <f>D23*(1+'Operating Proforma 1st Yr'!$F$23)</f>
        <v>0</v>
      </c>
      <c r="F23" s="3">
        <f>E23*(1+'Operating Proforma 1st Yr'!$F$23)</f>
        <v>0</v>
      </c>
      <c r="G23" s="3">
        <f>F23*(1+'Operating Proforma 1st Yr'!$F$23)</f>
        <v>0</v>
      </c>
    </row>
    <row r="24" spans="1:7" ht="12.75" customHeight="1" x14ac:dyDescent="0.25">
      <c r="A24" s="2">
        <f>'Operating Proforma 1st Yr'!A24</f>
        <v>0</v>
      </c>
      <c r="B24" s="491">
        <f>'Operating Proforma 1st Yr'!G24*(1+'Operating Proforma 1st Yr'!F24)</f>
        <v>0</v>
      </c>
      <c r="C24" s="491">
        <f>B24*(1+'Operating Proforma 1st Yr'!$F$24)</f>
        <v>0</v>
      </c>
      <c r="D24" s="491">
        <f>C24*(1+'Operating Proforma 1st Yr'!$F$24)</f>
        <v>0</v>
      </c>
      <c r="E24" s="491">
        <f>D24*(1+'Operating Proforma 1st Yr'!$F$24)</f>
        <v>0</v>
      </c>
      <c r="F24" s="491">
        <f>E24*(1+'Operating Proforma 1st Yr'!$F$24)</f>
        <v>0</v>
      </c>
      <c r="G24" s="491">
        <f>F24*(1+'Operating Proforma 1st Yr'!$F$24)</f>
        <v>0</v>
      </c>
    </row>
    <row r="25" spans="1:7" ht="12.75" customHeight="1" x14ac:dyDescent="0.25">
      <c r="A25" s="493" t="str">
        <f>'Operating Proforma 1st Yr'!A25</f>
        <v>Total Rental Income</v>
      </c>
      <c r="B25" s="494">
        <f t="shared" ref="B25:G25" si="0">SUM(B6:B24)</f>
        <v>0</v>
      </c>
      <c r="C25" s="494">
        <f t="shared" si="0"/>
        <v>0</v>
      </c>
      <c r="D25" s="494">
        <f t="shared" si="0"/>
        <v>0</v>
      </c>
      <c r="E25" s="494">
        <f t="shared" si="0"/>
        <v>0</v>
      </c>
      <c r="F25" s="494">
        <f t="shared" si="0"/>
        <v>0</v>
      </c>
      <c r="G25" s="494">
        <f t="shared" si="0"/>
        <v>0</v>
      </c>
    </row>
    <row r="26" spans="1:7" ht="12.75" customHeight="1" x14ac:dyDescent="0.25">
      <c r="A26" s="2"/>
      <c r="B26" s="3"/>
      <c r="C26" s="3"/>
      <c r="D26" s="3"/>
      <c r="E26" s="3"/>
      <c r="F26" s="3"/>
      <c r="G26" s="3"/>
    </row>
    <row r="27" spans="1:7" ht="12.75" customHeight="1" x14ac:dyDescent="0.25">
      <c r="A27" s="2"/>
      <c r="B27" s="3"/>
      <c r="C27" s="3"/>
      <c r="D27" s="3"/>
      <c r="E27" s="3"/>
      <c r="F27" s="3"/>
      <c r="G27" s="3"/>
    </row>
    <row r="28" spans="1:7" ht="12.75" customHeight="1" x14ac:dyDescent="0.25">
      <c r="A28" s="495" t="str">
        <f>'Operating Proforma 1st Yr'!A28</f>
        <v>Other Income</v>
      </c>
      <c r="B28" s="3"/>
      <c r="C28" s="3"/>
      <c r="D28" s="3"/>
      <c r="E28" s="3"/>
      <c r="F28" s="3"/>
      <c r="G28" s="3"/>
    </row>
    <row r="29" spans="1:7" ht="12.75" customHeight="1" x14ac:dyDescent="0.25">
      <c r="A29" s="2" t="str">
        <f>'Operating Proforma 1st Yr'!A29</f>
        <v xml:space="preserve">   Laundry Facilities</v>
      </c>
      <c r="B29" s="3">
        <f>'Operating Proforma 1st Yr'!G29*(1+'Operating Proforma 1st Yr'!F29)</f>
        <v>0</v>
      </c>
      <c r="C29" s="3">
        <f>B29*(1+'Operating Proforma 1st Yr'!$F$29)</f>
        <v>0</v>
      </c>
      <c r="D29" s="3">
        <f>C29*(1+'Operating Proforma 1st Yr'!$F$29)</f>
        <v>0</v>
      </c>
      <c r="E29" s="3">
        <f>D29*(1+'Operating Proforma 1st Yr'!$F$29)</f>
        <v>0</v>
      </c>
      <c r="F29" s="3">
        <f>E29*(1+'Operating Proforma 1st Yr'!$F$29)</f>
        <v>0</v>
      </c>
      <c r="G29" s="3">
        <f>F29*(1+'Operating Proforma 1st Yr'!$F$29)</f>
        <v>0</v>
      </c>
    </row>
    <row r="30" spans="1:7" ht="12.75" customHeight="1" x14ac:dyDescent="0.25">
      <c r="A30" s="2" t="str">
        <f>'Operating Proforma 1st Yr'!A30</f>
        <v xml:space="preserve">   Vending Machines</v>
      </c>
      <c r="B30" s="3">
        <f>'Operating Proforma 1st Yr'!G30*(1+'Operating Proforma 1st Yr'!F30)</f>
        <v>0</v>
      </c>
      <c r="C30" s="3">
        <f>B30*(1+'Operating Proforma 1st Yr'!$F$30)</f>
        <v>0</v>
      </c>
      <c r="D30" s="3">
        <f>C30*(1+'Operating Proforma 1st Yr'!$F$30)</f>
        <v>0</v>
      </c>
      <c r="E30" s="3">
        <f>D30*(1+'Operating Proforma 1st Yr'!$F$30)</f>
        <v>0</v>
      </c>
      <c r="F30" s="3">
        <f>E30*(1+'Operating Proforma 1st Yr'!$F$30)</f>
        <v>0</v>
      </c>
      <c r="G30" s="3">
        <f>F30*(1+'Operating Proforma 1st Yr'!$F$30)</f>
        <v>0</v>
      </c>
    </row>
    <row r="31" spans="1:7" ht="12.75" customHeight="1" x14ac:dyDescent="0.25">
      <c r="A31" s="2" t="str">
        <f>'Operating Proforma 1st Yr'!A31</f>
        <v xml:space="preserve">  Other - Specify</v>
      </c>
      <c r="B31" s="491">
        <f>'Operating Proforma 1st Yr'!G31*(1+'Operating Proforma 1st Yr'!F31)</f>
        <v>0</v>
      </c>
      <c r="C31" s="491">
        <f>B31*(1+'Operating Proforma 1st Yr'!$F$31)</f>
        <v>0</v>
      </c>
      <c r="D31" s="491">
        <f>C31*(1+'Operating Proforma 1st Yr'!$F$31)</f>
        <v>0</v>
      </c>
      <c r="E31" s="491">
        <f>D31*(1+'Operating Proforma 1st Yr'!$F$31)</f>
        <v>0</v>
      </c>
      <c r="F31" s="491">
        <f>E31*(1+'Operating Proforma 1st Yr'!$F$31)</f>
        <v>0</v>
      </c>
      <c r="G31" s="491">
        <f>F31*(1+'Operating Proforma 1st Yr'!$F$31)</f>
        <v>0</v>
      </c>
    </row>
    <row r="32" spans="1:7" ht="12.75" customHeight="1" x14ac:dyDescent="0.25">
      <c r="A32" s="2" t="str">
        <f>'Operating Proforma 1st Yr'!A32</f>
        <v>Total Other Income</v>
      </c>
      <c r="B32" s="3">
        <f t="shared" ref="B32:G32" si="1">SUM(B29:B31)</f>
        <v>0</v>
      </c>
      <c r="C32" s="3">
        <f t="shared" si="1"/>
        <v>0</v>
      </c>
      <c r="D32" s="3">
        <f t="shared" si="1"/>
        <v>0</v>
      </c>
      <c r="E32" s="3">
        <f t="shared" si="1"/>
        <v>0</v>
      </c>
      <c r="F32" s="3">
        <f t="shared" si="1"/>
        <v>0</v>
      </c>
      <c r="G32" s="3">
        <f t="shared" si="1"/>
        <v>0</v>
      </c>
    </row>
    <row r="33" spans="1:7" ht="12.75" customHeight="1" x14ac:dyDescent="0.25">
      <c r="A33" s="2"/>
      <c r="B33" s="3"/>
      <c r="C33" s="3"/>
      <c r="D33" s="3"/>
      <c r="E33" s="3"/>
      <c r="F33" s="3"/>
      <c r="G33" s="3"/>
    </row>
    <row r="34" spans="1:7" ht="12.75" customHeight="1" x14ac:dyDescent="0.25">
      <c r="A34" s="2" t="str">
        <f>'Operating Proforma 1st Yr'!A34</f>
        <v>Total Potential Gross Income</v>
      </c>
      <c r="B34" s="3">
        <f t="shared" ref="B34:G34" si="2">B25+B32</f>
        <v>0</v>
      </c>
      <c r="C34" s="3">
        <f>C25+C32</f>
        <v>0</v>
      </c>
      <c r="D34" s="3">
        <f t="shared" si="2"/>
        <v>0</v>
      </c>
      <c r="E34" s="3">
        <f t="shared" si="2"/>
        <v>0</v>
      </c>
      <c r="F34" s="3">
        <f t="shared" si="2"/>
        <v>0</v>
      </c>
      <c r="G34" s="3">
        <f t="shared" si="2"/>
        <v>0</v>
      </c>
    </row>
    <row r="35" spans="1:7" ht="12.75" customHeight="1" x14ac:dyDescent="0.25">
      <c r="A35" s="2" t="str">
        <f>'Operating Proforma 1st Yr'!A35</f>
        <v>Less Vacancy Allowance</v>
      </c>
      <c r="B35" s="491">
        <f>B34*'Assumptions &amp; Input data'!B5*-1</f>
        <v>0</v>
      </c>
      <c r="C35" s="491">
        <f>C34*'Assumptions &amp; Input data'!B5*-1</f>
        <v>0</v>
      </c>
      <c r="D35" s="491">
        <f>D34*'Assumptions &amp; Input data'!B5*-1</f>
        <v>0</v>
      </c>
      <c r="E35" s="491">
        <f>E34*'Assumptions &amp; Input data'!B5*-1</f>
        <v>0</v>
      </c>
      <c r="F35" s="491">
        <f>F34*'Assumptions &amp; Input data'!B5*-1</f>
        <v>0</v>
      </c>
      <c r="G35" s="491">
        <f>G34*'Assumptions &amp; Input data'!B5*-1</f>
        <v>0</v>
      </c>
    </row>
    <row r="36" spans="1:7" ht="12.75" customHeight="1" x14ac:dyDescent="0.25">
      <c r="A36" s="493" t="str">
        <f>'Operating Proforma 1st Yr'!A36</f>
        <v>Effective Gross Income (EGI)</v>
      </c>
      <c r="B36" s="494">
        <f t="shared" ref="B36:G36" si="3">SUM(B34:B35)</f>
        <v>0</v>
      </c>
      <c r="C36" s="494">
        <f t="shared" si="3"/>
        <v>0</v>
      </c>
      <c r="D36" s="494">
        <f t="shared" si="3"/>
        <v>0</v>
      </c>
      <c r="E36" s="494">
        <f t="shared" si="3"/>
        <v>0</v>
      </c>
      <c r="F36" s="494">
        <f t="shared" si="3"/>
        <v>0</v>
      </c>
      <c r="G36" s="494">
        <f t="shared" si="3"/>
        <v>0</v>
      </c>
    </row>
    <row r="37" spans="1:7" ht="12.75" customHeight="1" x14ac:dyDescent="0.25">
      <c r="A37" s="2"/>
      <c r="B37" s="3"/>
      <c r="C37" s="3"/>
      <c r="D37" s="3"/>
      <c r="E37" s="3"/>
      <c r="F37" s="3"/>
      <c r="G37" s="3"/>
    </row>
    <row r="38" spans="1:7" ht="12.75" customHeight="1" x14ac:dyDescent="0.25">
      <c r="A38" s="500" t="s">
        <v>840</v>
      </c>
      <c r="B38" s="3">
        <f>'Operating Proforma 1st Yr'!C38</f>
        <v>0</v>
      </c>
      <c r="C38" s="3">
        <f>B38</f>
        <v>0</v>
      </c>
      <c r="D38" s="3">
        <f>C38</f>
        <v>0</v>
      </c>
      <c r="E38" s="3">
        <f>D38</f>
        <v>0</v>
      </c>
      <c r="F38" s="3">
        <f>E38</f>
        <v>0</v>
      </c>
      <c r="G38" s="3">
        <f>F38</f>
        <v>0</v>
      </c>
    </row>
    <row r="39" spans="1:7" ht="12.75" customHeight="1" x14ac:dyDescent="0.25">
      <c r="A39" s="2" t="str">
        <f>'Operating Proforma 1st Yr'!A47</f>
        <v xml:space="preserve">      Total Administrative</v>
      </c>
      <c r="B39" s="3">
        <f>('Operating Proforma 1st Yr'!G47)*(1+'Operating Proforma 1st Yr'!F47)</f>
        <v>0</v>
      </c>
      <c r="C39" s="3">
        <f>(B39)*(1+'Operating Proforma 1st Yr'!$F$47)</f>
        <v>0</v>
      </c>
      <c r="D39" s="3">
        <f>(C39)*(1+'Operating Proforma 1st Yr'!$F$47)</f>
        <v>0</v>
      </c>
      <c r="E39" s="3">
        <f>(D39)*(1+'Operating Proforma 1st Yr'!$F$47)</f>
        <v>0</v>
      </c>
      <c r="F39" s="3">
        <f>(E39)*(1+'Operating Proforma 1st Yr'!$F$47)</f>
        <v>0</v>
      </c>
      <c r="G39" s="3">
        <f>(F39)*(1+'Operating Proforma 1st Yr'!$F$47)</f>
        <v>0</v>
      </c>
    </row>
    <row r="40" spans="1:7" ht="12.75" customHeight="1" x14ac:dyDescent="0.25">
      <c r="A40" s="2" t="str">
        <f>'Operating Proforma 1st Yr'!A49</f>
        <v xml:space="preserve">      Management Fee</v>
      </c>
      <c r="B40" s="3">
        <f>'Operating Proforma 1st Yr'!G49*(1+'Operating Proforma 1st Yr'!F49)</f>
        <v>0</v>
      </c>
      <c r="C40" s="3">
        <f>B40*(1+'Operating Proforma 1st Yr'!$F$49)</f>
        <v>0</v>
      </c>
      <c r="D40" s="3">
        <f>C40*(1+'Operating Proforma 1st Yr'!$F$49)</f>
        <v>0</v>
      </c>
      <c r="E40" s="3">
        <f>D40*(1+'Operating Proforma 1st Yr'!$F$49)</f>
        <v>0</v>
      </c>
      <c r="F40" s="3">
        <f>E40*(1+'Operating Proforma 1st Yr'!$F$49)</f>
        <v>0</v>
      </c>
      <c r="G40" s="3">
        <f>F40*(1+'Operating Proforma 1st Yr'!$F$49)</f>
        <v>0</v>
      </c>
    </row>
    <row r="41" spans="1:7" ht="12.75" customHeight="1" x14ac:dyDescent="0.25">
      <c r="A41" s="2" t="str">
        <f>'Operating Proforma 1st Yr'!A56</f>
        <v xml:space="preserve">      Total Utilities</v>
      </c>
      <c r="B41" s="3">
        <f>'Operating Proforma 1st Yr'!G56*(1+'Operating Proforma 1st Yr'!F56)</f>
        <v>0</v>
      </c>
      <c r="C41" s="3">
        <f>B41*(1+'Operating Proforma 1st Yr'!$F$56)</f>
        <v>0</v>
      </c>
      <c r="D41" s="3">
        <f>C41*(1+'Operating Proforma 1st Yr'!$F$56)</f>
        <v>0</v>
      </c>
      <c r="E41" s="3">
        <f>D41*(1+'Operating Proforma 1st Yr'!$F$56)</f>
        <v>0</v>
      </c>
      <c r="F41" s="3">
        <f>E41*(1+'Operating Proforma 1st Yr'!$F$56)</f>
        <v>0</v>
      </c>
      <c r="G41" s="3">
        <f>F41*(1+'Operating Proforma 1st Yr'!$F$56)</f>
        <v>0</v>
      </c>
    </row>
    <row r="42" spans="1:7" ht="12.75" customHeight="1" x14ac:dyDescent="0.25">
      <c r="A42" s="2" t="str">
        <f>'Operating Proforma 1st Yr'!A62</f>
        <v xml:space="preserve">      Total Payroll</v>
      </c>
      <c r="B42" s="3">
        <f>'Operating Proforma 1st Yr'!G62*(1+'Operating Proforma 1st Yr'!F62)</f>
        <v>0</v>
      </c>
      <c r="C42" s="3">
        <f>B42*(1+'Operating Proforma 1st Yr'!$F$62)</f>
        <v>0</v>
      </c>
      <c r="D42" s="3">
        <f>C42*(1+'Operating Proforma 1st Yr'!$F$62)</f>
        <v>0</v>
      </c>
      <c r="E42" s="3">
        <f>D42*(1+'Operating Proforma 1st Yr'!$F$62)</f>
        <v>0</v>
      </c>
      <c r="F42" s="3">
        <f>E42*(1+'Operating Proforma 1st Yr'!$F$62)</f>
        <v>0</v>
      </c>
      <c r="G42" s="3">
        <f>F42*(1+'Operating Proforma 1st Yr'!$F$62)</f>
        <v>0</v>
      </c>
    </row>
    <row r="43" spans="1:7" ht="12.75" customHeight="1" x14ac:dyDescent="0.25">
      <c r="A43" s="2" t="str">
        <f>'Operating Proforma 1st Yr'!A72</f>
        <v xml:space="preserve">      Total Maintenance</v>
      </c>
      <c r="B43" s="3">
        <f>'Operating Proforma 1st Yr'!G72*(1+'Operating Proforma 1st Yr'!F72)</f>
        <v>0</v>
      </c>
      <c r="C43" s="3">
        <f>B43*(1+'Operating Proforma 1st Yr'!$F$72)</f>
        <v>0</v>
      </c>
      <c r="D43" s="3">
        <f>C43*(1+'Operating Proforma 1st Yr'!$F$72)</f>
        <v>0</v>
      </c>
      <c r="E43" s="3">
        <f>D43*(1+'Operating Proforma 1st Yr'!$F$72)</f>
        <v>0</v>
      </c>
      <c r="F43" s="3">
        <f>E43*(1+'Operating Proforma 1st Yr'!$F$72)</f>
        <v>0</v>
      </c>
      <c r="G43" s="3">
        <f>F43*(1+'Operating Proforma 1st Yr'!$F$72)</f>
        <v>0</v>
      </c>
    </row>
    <row r="44" spans="1:7" ht="12.75" customHeight="1" x14ac:dyDescent="0.25">
      <c r="A44" s="2" t="str">
        <f>'Operating Proforma 1st Yr'!A74</f>
        <v xml:space="preserve">      Insurance</v>
      </c>
      <c r="B44" s="3">
        <f>'Operating Proforma 1st Yr'!G74*(1+'Operating Proforma 1st Yr'!F74)</f>
        <v>0</v>
      </c>
      <c r="C44" s="3">
        <f>B44*(1+'Operating Proforma 1st Yr'!$F$74)</f>
        <v>0</v>
      </c>
      <c r="D44" s="3">
        <f>C44*(1+'Operating Proforma 1st Yr'!$F$74)</f>
        <v>0</v>
      </c>
      <c r="E44" s="3">
        <f>D44*(1+'Operating Proforma 1st Yr'!$F$74)</f>
        <v>0</v>
      </c>
      <c r="F44" s="3">
        <f>E44*(1+'Operating Proforma 1st Yr'!$F$74)</f>
        <v>0</v>
      </c>
      <c r="G44" s="3">
        <f>F44*(1+'Operating Proforma 1st Yr'!$F$74)</f>
        <v>0</v>
      </c>
    </row>
    <row r="45" spans="1:7" ht="12.75" customHeight="1" x14ac:dyDescent="0.25">
      <c r="A45" s="2" t="str">
        <f>'Operating Proforma 1st Yr'!A75</f>
        <v xml:space="preserve">      Real Estate Taxes</v>
      </c>
      <c r="B45" s="3">
        <f>'Operating Proforma 1st Yr'!G75*(1+'Operating Proforma 1st Yr'!F75)</f>
        <v>0</v>
      </c>
      <c r="C45" s="3">
        <f>B45*(1+'Operating Proforma 1st Yr'!$F$75)</f>
        <v>0</v>
      </c>
      <c r="D45" s="3">
        <f>C45*(1+'Operating Proforma 1st Yr'!$F$75)</f>
        <v>0</v>
      </c>
      <c r="E45" s="3">
        <f>D45*(1+'Operating Proforma 1st Yr'!$F$75)</f>
        <v>0</v>
      </c>
      <c r="F45" s="3">
        <f>E45*(1+'Operating Proforma 1st Yr'!$F$75)</f>
        <v>0</v>
      </c>
      <c r="G45" s="3">
        <f>F45*(1+'Operating Proforma 1st Yr'!$F$75)</f>
        <v>0</v>
      </c>
    </row>
    <row r="46" spans="1:7" ht="12.75" customHeight="1" x14ac:dyDescent="0.25">
      <c r="A46" s="2" t="str">
        <f>'Operating Proforma 1st Yr'!A76</f>
        <v xml:space="preserve">      Total Service Amenities Budget</v>
      </c>
      <c r="B46" s="491">
        <f>'Operating Proforma 1st Yr'!G76*(1+'Operating Proforma 1st Yr'!F76)</f>
        <v>0</v>
      </c>
      <c r="C46" s="491">
        <f>B46*(1+'Operating Proforma 1st Yr'!$F$76)</f>
        <v>0</v>
      </c>
      <c r="D46" s="491">
        <f>C46*(1+'Operating Proforma 1st Yr'!$F$76)</f>
        <v>0</v>
      </c>
      <c r="E46" s="491">
        <f>D46*(1+'Operating Proforma 1st Yr'!$F$76)</f>
        <v>0</v>
      </c>
      <c r="F46" s="491">
        <f>E46*(1+'Operating Proforma 1st Yr'!$F$76)</f>
        <v>0</v>
      </c>
      <c r="G46" s="491">
        <f>F46*(1+'Operating Proforma 1st Yr'!$F$76)</f>
        <v>0</v>
      </c>
    </row>
    <row r="47" spans="1:7" ht="12.75" customHeight="1" x14ac:dyDescent="0.25">
      <c r="A47" s="493" t="str">
        <f>'Operating Proforma 1st Yr'!A77</f>
        <v>Total Expenses</v>
      </c>
      <c r="B47" s="494">
        <f t="shared" ref="B47:G47" si="4">SUM(B39:B46)</f>
        <v>0</v>
      </c>
      <c r="C47" s="494">
        <f t="shared" si="4"/>
        <v>0</v>
      </c>
      <c r="D47" s="494">
        <f t="shared" si="4"/>
        <v>0</v>
      </c>
      <c r="E47" s="494">
        <f t="shared" si="4"/>
        <v>0</v>
      </c>
      <c r="F47" s="494">
        <f t="shared" si="4"/>
        <v>0</v>
      </c>
      <c r="G47" s="494">
        <f t="shared" si="4"/>
        <v>0</v>
      </c>
    </row>
    <row r="48" spans="1:7" ht="12.75" customHeight="1" x14ac:dyDescent="0.25">
      <c r="A48" s="2"/>
      <c r="B48" s="3"/>
      <c r="C48" s="3"/>
      <c r="D48" s="3"/>
      <c r="E48" s="3"/>
      <c r="F48" s="3"/>
      <c r="G48" s="3"/>
    </row>
    <row r="49" spans="1:7" ht="12.75" customHeight="1" x14ac:dyDescent="0.25">
      <c r="A49" s="2" t="str">
        <f>'Operating Proforma 1st Yr'!A79</f>
        <v>Replacement Reserve</v>
      </c>
      <c r="B49" s="3">
        <f>'Operating Proforma 1st Yr'!G79*(1+'Operating Proforma 1st Yr'!F79)</f>
        <v>0</v>
      </c>
      <c r="C49" s="3">
        <f>B49*(1+'Operating Proforma 1st Yr'!$F$79)</f>
        <v>0</v>
      </c>
      <c r="D49" s="3">
        <f>C49*(1+'Operating Proforma 1st Yr'!$F$79)</f>
        <v>0</v>
      </c>
      <c r="E49" s="3">
        <f>D49*(1+'Operating Proforma 1st Yr'!$F$79)</f>
        <v>0</v>
      </c>
      <c r="F49" s="3">
        <f>E49*(1+'Operating Proforma 1st Yr'!$F$79)</f>
        <v>0</v>
      </c>
      <c r="G49" s="3">
        <f>F49*(1+'Operating Proforma 1st Yr'!$F$79)</f>
        <v>0</v>
      </c>
    </row>
    <row r="50" spans="1:7" ht="12.75" customHeight="1" x14ac:dyDescent="0.25">
      <c r="A50" s="2" t="str">
        <f>'Operating Proforma 1st Yr'!A80</f>
        <v xml:space="preserve">Operating Reserve </v>
      </c>
      <c r="B50" s="491">
        <f>'Operating Proforma 1st Yr'!G80*(1+'Operating Proforma 1st Yr'!F80)</f>
        <v>0</v>
      </c>
      <c r="C50" s="491">
        <f>B50*(1+'Operating Proforma 1st Yr'!$F$80)</f>
        <v>0</v>
      </c>
      <c r="D50" s="491">
        <f>C50*(1+'Operating Proforma 1st Yr'!$F$80)</f>
        <v>0</v>
      </c>
      <c r="E50" s="491">
        <f>D50*(1+'Operating Proforma 1st Yr'!$F$80)</f>
        <v>0</v>
      </c>
      <c r="F50" s="491">
        <f>E50*(1+'Operating Proforma 1st Yr'!$F$80)</f>
        <v>0</v>
      </c>
      <c r="G50" s="491">
        <f>F50*(1+'Operating Proforma 1st Yr'!$F$80)</f>
        <v>0</v>
      </c>
    </row>
    <row r="51" spans="1:7" ht="12.75" customHeight="1" x14ac:dyDescent="0.25">
      <c r="A51" s="493" t="str">
        <f>'Operating Proforma 1st Yr'!A81</f>
        <v>Total Operating Expenses</v>
      </c>
      <c r="B51" s="494">
        <f t="shared" ref="B51:G51" si="5">SUM(B47:B50)</f>
        <v>0</v>
      </c>
      <c r="C51" s="494">
        <f t="shared" si="5"/>
        <v>0</v>
      </c>
      <c r="D51" s="494">
        <f t="shared" si="5"/>
        <v>0</v>
      </c>
      <c r="E51" s="494">
        <f t="shared" si="5"/>
        <v>0</v>
      </c>
      <c r="F51" s="494">
        <f t="shared" si="5"/>
        <v>0</v>
      </c>
      <c r="G51" s="494">
        <f t="shared" si="5"/>
        <v>0</v>
      </c>
    </row>
    <row r="52" spans="1:7" ht="12.75" customHeight="1" x14ac:dyDescent="0.25">
      <c r="A52" s="2"/>
      <c r="B52" s="3"/>
      <c r="C52" s="3"/>
      <c r="D52" s="3"/>
      <c r="E52" s="3"/>
      <c r="F52" s="3"/>
      <c r="G52" s="3"/>
    </row>
    <row r="53" spans="1:7" ht="12.75" customHeight="1" x14ac:dyDescent="0.25">
      <c r="A53" s="493" t="str">
        <f>'Operating Proforma 1st Yr'!A83</f>
        <v>Net Operating Income (NOI)</v>
      </c>
      <c r="B53" s="494">
        <f t="shared" ref="B53:G53" si="6">B36-B51</f>
        <v>0</v>
      </c>
      <c r="C53" s="494">
        <f t="shared" si="6"/>
        <v>0</v>
      </c>
      <c r="D53" s="494">
        <f t="shared" si="6"/>
        <v>0</v>
      </c>
      <c r="E53" s="494">
        <f t="shared" si="6"/>
        <v>0</v>
      </c>
      <c r="F53" s="494">
        <f t="shared" si="6"/>
        <v>0</v>
      </c>
      <c r="G53" s="494">
        <f t="shared" si="6"/>
        <v>0</v>
      </c>
    </row>
    <row r="54" spans="1:7" ht="12.75" customHeight="1" x14ac:dyDescent="0.25">
      <c r="A54" s="493"/>
      <c r="B54" s="3"/>
      <c r="C54" s="3"/>
      <c r="D54" s="3"/>
      <c r="E54" s="3"/>
      <c r="F54" s="3"/>
      <c r="G54" s="3"/>
    </row>
    <row r="55" spans="1:7" ht="12.75" customHeight="1" x14ac:dyDescent="0.25">
      <c r="A55" s="493" t="str">
        <f>'Operating Proforma 1st Yr'!A85</f>
        <v>Debt Service - Permanent</v>
      </c>
      <c r="B55" s="3"/>
      <c r="C55" s="3"/>
      <c r="D55" s="3"/>
      <c r="E55" s="3"/>
      <c r="F55" s="3"/>
      <c r="G55" s="3"/>
    </row>
    <row r="56" spans="1:7" ht="12.75" customHeight="1" x14ac:dyDescent="0.25">
      <c r="A56" s="499" t="str">
        <f>'Operating Proforma 1st Yr'!A87</f>
        <v xml:space="preserve">    Debt Service Per Year for 1st Loan:</v>
      </c>
      <c r="B56" s="501">
        <v>0</v>
      </c>
      <c r="C56" s="501">
        <v>0</v>
      </c>
      <c r="D56" s="501">
        <v>0</v>
      </c>
      <c r="E56" s="501">
        <v>0</v>
      </c>
      <c r="F56" s="501">
        <v>0</v>
      </c>
      <c r="G56" s="501">
        <v>0</v>
      </c>
    </row>
    <row r="57" spans="1:7" ht="12.75" customHeight="1" x14ac:dyDescent="0.25">
      <c r="A57" s="499" t="str">
        <f>'Operating Proforma 1st Yr'!A91</f>
        <v xml:space="preserve">    Debt Service Per Year 2nd Loan:</v>
      </c>
      <c r="B57" s="501">
        <v>0</v>
      </c>
      <c r="C57" s="501">
        <v>0</v>
      </c>
      <c r="D57" s="501">
        <v>0</v>
      </c>
      <c r="E57" s="501">
        <v>0</v>
      </c>
      <c r="F57" s="501">
        <v>0</v>
      </c>
      <c r="G57" s="501">
        <v>0</v>
      </c>
    </row>
    <row r="58" spans="1:7" ht="12.75" customHeight="1" x14ac:dyDescent="0.25">
      <c r="A58" s="499" t="str">
        <f>'Operating Proforma 1st Yr'!A95</f>
        <v xml:space="preserve">    Debt Service Per Year HOME Loan:</v>
      </c>
      <c r="B58" s="502">
        <v>0</v>
      </c>
      <c r="C58" s="502">
        <v>0</v>
      </c>
      <c r="D58" s="502">
        <v>0</v>
      </c>
      <c r="E58" s="502">
        <v>0</v>
      </c>
      <c r="F58" s="502">
        <v>0</v>
      </c>
      <c r="G58" s="502">
        <v>0</v>
      </c>
    </row>
    <row r="59" spans="1:7" ht="12.75" customHeight="1" x14ac:dyDescent="0.25">
      <c r="A59" s="493" t="s">
        <v>818</v>
      </c>
      <c r="B59" s="494">
        <f t="shared" ref="B59:G59" si="7">SUM(B56:B58)</f>
        <v>0</v>
      </c>
      <c r="C59" s="494">
        <f t="shared" si="7"/>
        <v>0</v>
      </c>
      <c r="D59" s="494">
        <f t="shared" si="7"/>
        <v>0</v>
      </c>
      <c r="E59" s="494">
        <f t="shared" si="7"/>
        <v>0</v>
      </c>
      <c r="F59" s="494">
        <f t="shared" si="7"/>
        <v>0</v>
      </c>
      <c r="G59" s="494">
        <f t="shared" si="7"/>
        <v>0</v>
      </c>
    </row>
    <row r="60" spans="1:7" ht="12.75" customHeight="1" x14ac:dyDescent="0.25">
      <c r="A60" s="498"/>
      <c r="B60" s="3"/>
      <c r="C60" s="3"/>
      <c r="D60" s="3"/>
      <c r="E60" s="3"/>
      <c r="F60" s="3"/>
      <c r="G60" s="3"/>
    </row>
    <row r="61" spans="1:7" ht="12.75" customHeight="1" x14ac:dyDescent="0.25">
      <c r="A61" s="493" t="s">
        <v>504</v>
      </c>
      <c r="B61" s="494">
        <f t="shared" ref="B61:G61" si="8">B53-B59</f>
        <v>0</v>
      </c>
      <c r="C61" s="494">
        <f t="shared" si="8"/>
        <v>0</v>
      </c>
      <c r="D61" s="494">
        <f t="shared" si="8"/>
        <v>0</v>
      </c>
      <c r="E61" s="494">
        <f t="shared" si="8"/>
        <v>0</v>
      </c>
      <c r="F61" s="494">
        <f t="shared" si="8"/>
        <v>0</v>
      </c>
      <c r="G61" s="494">
        <f t="shared" si="8"/>
        <v>0</v>
      </c>
    </row>
    <row r="62" spans="1:7" ht="12.75" customHeight="1" x14ac:dyDescent="0.25">
      <c r="A62" s="2"/>
      <c r="B62" s="3"/>
      <c r="C62" s="3"/>
      <c r="D62" s="3"/>
      <c r="E62" s="3"/>
      <c r="F62" s="3"/>
      <c r="G62" s="3"/>
    </row>
    <row r="63" spans="1:7" ht="12.75" customHeight="1" x14ac:dyDescent="0.25">
      <c r="A63" s="2"/>
      <c r="B63" s="3"/>
      <c r="C63" s="3"/>
      <c r="D63" s="3"/>
      <c r="E63" s="3"/>
      <c r="F63" s="3"/>
      <c r="G63" s="3"/>
    </row>
    <row r="64" spans="1:7" ht="12.75" customHeight="1" x14ac:dyDescent="0.25">
      <c r="A64" s="2"/>
      <c r="B64" s="3"/>
      <c r="C64" s="3"/>
      <c r="D64" s="3"/>
      <c r="E64" s="3"/>
      <c r="F64" s="3"/>
      <c r="G64" s="3"/>
    </row>
    <row r="65" spans="1:7" ht="12.75" customHeight="1" x14ac:dyDescent="0.25">
      <c r="A65" s="2"/>
      <c r="B65" s="3"/>
      <c r="C65" s="3"/>
      <c r="D65" s="3"/>
      <c r="E65" s="3"/>
      <c r="F65" s="3"/>
      <c r="G65" s="3"/>
    </row>
    <row r="66" spans="1:7" ht="12.75" customHeight="1" x14ac:dyDescent="0.25">
      <c r="A66" s="2"/>
      <c r="B66" s="3"/>
      <c r="C66" s="3"/>
      <c r="D66" s="3"/>
      <c r="E66" s="3"/>
      <c r="F66" s="3"/>
      <c r="G66" s="3"/>
    </row>
    <row r="67" spans="1:7" ht="12.75" customHeight="1" x14ac:dyDescent="0.25">
      <c r="A67" s="2"/>
      <c r="B67" s="3"/>
      <c r="C67" s="3"/>
      <c r="D67" s="3"/>
      <c r="E67" s="3"/>
      <c r="F67" s="3"/>
      <c r="G67" s="3"/>
    </row>
    <row r="68" spans="1:7" ht="12.75" customHeight="1" x14ac:dyDescent="0.25">
      <c r="A68" s="2"/>
      <c r="B68" s="3"/>
      <c r="C68" s="3"/>
      <c r="D68" s="3"/>
      <c r="E68" s="3"/>
      <c r="F68" s="3"/>
      <c r="G68" s="3"/>
    </row>
    <row r="69" spans="1:7" ht="12.75" customHeight="1" x14ac:dyDescent="0.25">
      <c r="A69" s="2"/>
      <c r="B69" s="3"/>
      <c r="C69" s="3"/>
      <c r="D69" s="3"/>
      <c r="E69" s="3"/>
      <c r="F69" s="3"/>
      <c r="G69" s="3"/>
    </row>
    <row r="70" spans="1:7" ht="12.75" customHeight="1" x14ac:dyDescent="0.25">
      <c r="A70" s="2"/>
      <c r="B70" s="3"/>
      <c r="C70" s="3"/>
      <c r="D70" s="3"/>
      <c r="E70" s="3"/>
      <c r="F70" s="3"/>
      <c r="G70" s="3"/>
    </row>
    <row r="71" spans="1:7" ht="12.75" customHeight="1" x14ac:dyDescent="0.25">
      <c r="A71" s="2"/>
      <c r="B71" s="3"/>
      <c r="C71" s="3"/>
      <c r="D71" s="3"/>
      <c r="E71" s="3"/>
      <c r="F71" s="3"/>
      <c r="G71" s="3"/>
    </row>
    <row r="72" spans="1:7" ht="12.75" customHeight="1" x14ac:dyDescent="0.25">
      <c r="A72" s="2"/>
      <c r="B72" s="3"/>
      <c r="C72" s="3"/>
      <c r="D72" s="3"/>
      <c r="E72" s="3"/>
      <c r="F72" s="3"/>
      <c r="G72" s="3"/>
    </row>
  </sheetData>
  <sheetProtection algorithmName="SHA-512" hashValue="+H5XVTm1RtNkIBCjLUiW95eNCdQay7VcAnGfvSI53lfDqbTwl0jikGGd4UvQtAh+eFf5EFdHftiiDFeYbPIi0Q==" saltValue="ZWqsGtn8nyHS/JxHL/hhPA==" spinCount="100000" sheet="1" objects="1" scenarios="1"/>
  <phoneticPr fontId="0" type="noConversion"/>
  <printOptions gridLines="1" gridLinesSet="0"/>
  <pageMargins left="0.4" right="0.75" top="1" bottom="1" header="0.5" footer="0.5"/>
  <pageSetup scale="83" orientation="portrait" r:id="rId1"/>
  <headerFooter alignWithMargins="0">
    <oddHeader>&amp;C&amp;"Arial,Bold"&amp;14&amp;A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outlinePr summaryRight="0"/>
    <pageSetUpPr fitToPage="1"/>
  </sheetPr>
  <dimension ref="A1:I61"/>
  <sheetViews>
    <sheetView view="pageBreakPreview" topLeftCell="A27" zoomScale="90" zoomScaleNormal="100" zoomScaleSheetLayoutView="90" workbookViewId="0">
      <selection activeCell="Q73" sqref="Q73"/>
    </sheetView>
  </sheetViews>
  <sheetFormatPr defaultRowHeight="13.2" x14ac:dyDescent="0.25"/>
  <cols>
    <col min="1" max="1" width="31" customWidth="1"/>
    <col min="2" max="2" width="14" bestFit="1" customWidth="1"/>
    <col min="9" max="9" width="11.6640625" bestFit="1" customWidth="1"/>
  </cols>
  <sheetData>
    <row r="1" spans="1:9" ht="15.6" x14ac:dyDescent="0.3">
      <c r="A1" t="str">
        <f>'Operating Proforma 2-7th Yr.'!A1</f>
        <v>Project Name:</v>
      </c>
      <c r="B1" s="1">
        <f>'Operating Proforma 2-7th Yr.'!B1</f>
        <v>0</v>
      </c>
    </row>
    <row r="2" spans="1:9" x14ac:dyDescent="0.25">
      <c r="A2" t="str">
        <f>'Operating Proforma 2-7th Yr.'!A2</f>
        <v>Total Number of Units</v>
      </c>
      <c r="B2" s="2">
        <f>'Operating Proforma 2-7th Yr.'!B2</f>
        <v>0</v>
      </c>
    </row>
    <row r="4" spans="1:9" x14ac:dyDescent="0.25">
      <c r="A4" s="493" t="str">
        <f>'Operating Proforma 1st Yr'!A4</f>
        <v>Rental Income</v>
      </c>
      <c r="B4" s="7"/>
      <c r="C4" s="7"/>
      <c r="D4" s="7"/>
      <c r="E4" s="7"/>
      <c r="F4" s="7"/>
      <c r="G4" s="7"/>
      <c r="H4" s="7"/>
      <c r="I4" s="7"/>
    </row>
    <row r="5" spans="1:9" x14ac:dyDescent="0.25">
      <c r="A5" s="493" t="str">
        <f>'Operating Proforma 2-7th Yr.'!A5</f>
        <v>Type of Unit</v>
      </c>
      <c r="B5" s="493" t="s">
        <v>471</v>
      </c>
      <c r="C5" s="493" t="s">
        <v>472</v>
      </c>
      <c r="D5" s="493" t="s">
        <v>473</v>
      </c>
      <c r="E5" s="493" t="s">
        <v>474</v>
      </c>
      <c r="F5" s="493" t="s">
        <v>475</v>
      </c>
      <c r="G5" s="493" t="s">
        <v>476</v>
      </c>
      <c r="H5" s="493" t="s">
        <v>477</v>
      </c>
      <c r="I5" s="493" t="s">
        <v>478</v>
      </c>
    </row>
    <row r="6" spans="1:9" x14ac:dyDescent="0.25">
      <c r="A6" s="2">
        <f>'Operating Proforma 2-7th Yr.'!A6</f>
        <v>0</v>
      </c>
      <c r="B6" s="3">
        <f>'Operating Proforma 2-7th Yr.'!G6*(1+'Operating Proforma 1st Yr'!$F$6)</f>
        <v>0</v>
      </c>
      <c r="C6" s="3">
        <f>B6*(1+'Operating Proforma 1st Yr'!$F$6)</f>
        <v>0</v>
      </c>
      <c r="D6" s="3">
        <f>C6*(1+'Operating Proforma 1st Yr'!$F$6)</f>
        <v>0</v>
      </c>
      <c r="E6" s="3">
        <f>D6*(1+'Operating Proforma 1st Yr'!$F$6)</f>
        <v>0</v>
      </c>
      <c r="F6" s="3">
        <f>E6*(1+'Operating Proforma 1st Yr'!$F$6)</f>
        <v>0</v>
      </c>
      <c r="G6" s="3">
        <f>F6*(1+'Operating Proforma 1st Yr'!$F$6)</f>
        <v>0</v>
      </c>
      <c r="H6" s="3">
        <f>G6*(1+'Operating Proforma 1st Yr'!$F$6)</f>
        <v>0</v>
      </c>
      <c r="I6" s="3">
        <f>H6*(1+'Operating Proforma 1st Yr'!$F$6)</f>
        <v>0</v>
      </c>
    </row>
    <row r="7" spans="1:9" x14ac:dyDescent="0.25">
      <c r="A7" s="2">
        <f>'Operating Proforma 2-7th Yr.'!A7</f>
        <v>0</v>
      </c>
      <c r="B7" s="3">
        <f>'Operating Proforma 2-7th Yr.'!G7*(1+'Operating Proforma 1st Yr'!$F$7)</f>
        <v>0</v>
      </c>
      <c r="C7" s="3">
        <f>B7*(1+'Operating Proforma 1st Yr'!$F$7)</f>
        <v>0</v>
      </c>
      <c r="D7" s="3">
        <f>C7*(1+'Operating Proforma 1st Yr'!$F$7)</f>
        <v>0</v>
      </c>
      <c r="E7" s="3">
        <f>D7*(1+'Operating Proforma 1st Yr'!$F$7)</f>
        <v>0</v>
      </c>
      <c r="F7" s="3">
        <f>E7*(1+'Operating Proforma 1st Yr'!$F$7)</f>
        <v>0</v>
      </c>
      <c r="G7" s="3">
        <f>F7*(1+'Operating Proforma 1st Yr'!$F$7)</f>
        <v>0</v>
      </c>
      <c r="H7" s="3">
        <f>G7*(1+'Operating Proforma 1st Yr'!$F$7)</f>
        <v>0</v>
      </c>
      <c r="I7" s="3">
        <f>H7*(1+'Operating Proforma 1st Yr'!$F$7)</f>
        <v>0</v>
      </c>
    </row>
    <row r="8" spans="1:9" x14ac:dyDescent="0.25">
      <c r="A8" s="2">
        <f>'Operating Proforma 2-7th Yr.'!A8</f>
        <v>0</v>
      </c>
      <c r="B8" s="3">
        <f>'Operating Proforma 2-7th Yr.'!G8*(1+'Operating Proforma 1st Yr'!$F$8)</f>
        <v>0</v>
      </c>
      <c r="C8" s="3">
        <f>B8*(1+'Operating Proforma 1st Yr'!$F$8)</f>
        <v>0</v>
      </c>
      <c r="D8" s="3">
        <f>C8*(1+'Operating Proforma 1st Yr'!$F$8)</f>
        <v>0</v>
      </c>
      <c r="E8" s="3">
        <f>D8*(1+'Operating Proforma 1st Yr'!$F$8)</f>
        <v>0</v>
      </c>
      <c r="F8" s="3">
        <f>E8*(1+'Operating Proforma 1st Yr'!$F$8)</f>
        <v>0</v>
      </c>
      <c r="G8" s="3">
        <f>F8*(1+'Operating Proforma 1st Yr'!$F$8)</f>
        <v>0</v>
      </c>
      <c r="H8" s="3">
        <f>G8*(1+'Operating Proforma 1st Yr'!$F$8)</f>
        <v>0</v>
      </c>
      <c r="I8" s="3">
        <f>H8*(1+'Operating Proforma 1st Yr'!$F$8)</f>
        <v>0</v>
      </c>
    </row>
    <row r="9" spans="1:9" x14ac:dyDescent="0.25">
      <c r="A9" s="2">
        <f>'Operating Proforma 2-7th Yr.'!A9</f>
        <v>0</v>
      </c>
      <c r="B9" s="3">
        <f>'Operating Proforma 2-7th Yr.'!G9*(1+'Operating Proforma 1st Yr'!$F$9)</f>
        <v>0</v>
      </c>
      <c r="C9" s="3">
        <f>B9*(1+'Operating Proforma 1st Yr'!$F$9)</f>
        <v>0</v>
      </c>
      <c r="D9" s="3">
        <f>C9*(1+'Operating Proforma 1st Yr'!$F$9)</f>
        <v>0</v>
      </c>
      <c r="E9" s="3">
        <f>D9*(1+'Operating Proforma 1st Yr'!$F$9)</f>
        <v>0</v>
      </c>
      <c r="F9" s="3">
        <f>E9*(1+'Operating Proforma 1st Yr'!$F$9)</f>
        <v>0</v>
      </c>
      <c r="G9" s="3">
        <f>F9*(1+'Operating Proforma 1st Yr'!$F$9)</f>
        <v>0</v>
      </c>
      <c r="H9" s="3">
        <f>G9*(1+'Operating Proforma 1st Yr'!$F$9)</f>
        <v>0</v>
      </c>
      <c r="I9" s="3">
        <f>H9*(1+'Operating Proforma 1st Yr'!$F$9)</f>
        <v>0</v>
      </c>
    </row>
    <row r="10" spans="1:9" x14ac:dyDescent="0.25">
      <c r="A10" s="2">
        <f>'Operating Proforma 2-7th Yr.'!A10</f>
        <v>0</v>
      </c>
      <c r="B10" s="3">
        <f>'Operating Proforma 2-7th Yr.'!G10*(1+'Operating Proforma 1st Yr'!$F$10)</f>
        <v>0</v>
      </c>
      <c r="C10" s="3">
        <f>B10*(1+'Operating Proforma 1st Yr'!$F$10)</f>
        <v>0</v>
      </c>
      <c r="D10" s="3">
        <f>C10*(1+'Operating Proforma 1st Yr'!$F$10)</f>
        <v>0</v>
      </c>
      <c r="E10" s="3">
        <f>D10*(1+'Operating Proforma 1st Yr'!$F$10)</f>
        <v>0</v>
      </c>
      <c r="F10" s="3">
        <f>E10*(1+'Operating Proforma 1st Yr'!$F$10)</f>
        <v>0</v>
      </c>
      <c r="G10" s="3">
        <f>F10*(1+'Operating Proforma 1st Yr'!$F$10)</f>
        <v>0</v>
      </c>
      <c r="H10" s="3">
        <f>G10*(1+'Operating Proforma 1st Yr'!$F$10)</f>
        <v>0</v>
      </c>
      <c r="I10" s="3">
        <f>H10*(1+'Operating Proforma 1st Yr'!$F$10)</f>
        <v>0</v>
      </c>
    </row>
    <row r="11" spans="1:9" x14ac:dyDescent="0.25">
      <c r="A11" s="2">
        <f>'Operating Proforma 2-7th Yr.'!A11</f>
        <v>0</v>
      </c>
      <c r="B11" s="3">
        <f>'Operating Proforma 2-7th Yr.'!G11*(1+'Operating Proforma 1st Yr'!$F$11)</f>
        <v>0</v>
      </c>
      <c r="C11" s="3">
        <f>B11*(1+'Operating Proforma 1st Yr'!$F$11)</f>
        <v>0</v>
      </c>
      <c r="D11" s="3">
        <f>C11*(1+'Operating Proforma 1st Yr'!$F$11)</f>
        <v>0</v>
      </c>
      <c r="E11" s="3">
        <f>D11*(1+'Operating Proforma 1st Yr'!$F$11)</f>
        <v>0</v>
      </c>
      <c r="F11" s="3">
        <f>E11*(1+'Operating Proforma 1st Yr'!$F$11)</f>
        <v>0</v>
      </c>
      <c r="G11" s="3">
        <f>F11*(1+'Operating Proforma 1st Yr'!$F$11)</f>
        <v>0</v>
      </c>
      <c r="H11" s="3">
        <f>G11*(1+'Operating Proforma 1st Yr'!$F$11)</f>
        <v>0</v>
      </c>
      <c r="I11" s="3">
        <f>H11*(1+'Operating Proforma 1st Yr'!$F$11)</f>
        <v>0</v>
      </c>
    </row>
    <row r="12" spans="1:9" x14ac:dyDescent="0.25">
      <c r="A12" s="2">
        <f>'Operating Proforma 2-7th Yr.'!A12</f>
        <v>0</v>
      </c>
      <c r="B12" s="3">
        <f>'Operating Proforma 2-7th Yr.'!G12*(1+'Operating Proforma 1st Yr'!$F$12)</f>
        <v>0</v>
      </c>
      <c r="C12" s="3">
        <f>B12*(1+'Operating Proforma 1st Yr'!$F$12)</f>
        <v>0</v>
      </c>
      <c r="D12" s="3">
        <f>C12*(1+'Operating Proforma 1st Yr'!$F$12)</f>
        <v>0</v>
      </c>
      <c r="E12" s="3">
        <f>D12*(1+'Operating Proforma 1st Yr'!$F$12)</f>
        <v>0</v>
      </c>
      <c r="F12" s="3">
        <f>E12*(1+'Operating Proforma 1st Yr'!$F$12)</f>
        <v>0</v>
      </c>
      <c r="G12" s="3">
        <f>F12*(1+'Operating Proforma 1st Yr'!$F$12)</f>
        <v>0</v>
      </c>
      <c r="H12" s="3">
        <f>G12*(1+'Operating Proforma 1st Yr'!$F$12)</f>
        <v>0</v>
      </c>
      <c r="I12" s="3">
        <f>H12*(1+'Operating Proforma 1st Yr'!$F$12)</f>
        <v>0</v>
      </c>
    </row>
    <row r="13" spans="1:9" x14ac:dyDescent="0.25">
      <c r="A13" s="2">
        <f>'Operating Proforma 2-7th Yr.'!A13</f>
        <v>0</v>
      </c>
      <c r="B13" s="3">
        <f>'Operating Proforma 2-7th Yr.'!G13*(1+'Operating Proforma 1st Yr'!$F$13)</f>
        <v>0</v>
      </c>
      <c r="C13" s="3">
        <f>B13*(1+'Operating Proforma 1st Yr'!$F$13)</f>
        <v>0</v>
      </c>
      <c r="D13" s="3">
        <f>C13*(1+'Operating Proforma 1st Yr'!$F$13)</f>
        <v>0</v>
      </c>
      <c r="E13" s="3">
        <f>D13*(1+'Operating Proforma 1st Yr'!$F$13)</f>
        <v>0</v>
      </c>
      <c r="F13" s="3">
        <f>E13*(1+'Operating Proforma 1st Yr'!$F$13)</f>
        <v>0</v>
      </c>
      <c r="G13" s="3">
        <f>F13*(1+'Operating Proforma 1st Yr'!$F$13)</f>
        <v>0</v>
      </c>
      <c r="H13" s="3">
        <f>G13*(1+'Operating Proforma 1st Yr'!$F$13)</f>
        <v>0</v>
      </c>
      <c r="I13" s="3">
        <f>H13*(1+'Operating Proforma 1st Yr'!$F$13)</f>
        <v>0</v>
      </c>
    </row>
    <row r="14" spans="1:9" x14ac:dyDescent="0.25">
      <c r="A14" s="2">
        <f>'Operating Proforma 2-7th Yr.'!A14</f>
        <v>0</v>
      </c>
      <c r="B14" s="3">
        <f>'Operating Proforma 2-7th Yr.'!G14*(1+'Operating Proforma 1st Yr'!$F$14)</f>
        <v>0</v>
      </c>
      <c r="C14" s="3">
        <f>B14*(1+'Operating Proforma 1st Yr'!$F$14)</f>
        <v>0</v>
      </c>
      <c r="D14" s="3">
        <f>C14*(1+'Operating Proforma 1st Yr'!$F$14)</f>
        <v>0</v>
      </c>
      <c r="E14" s="3">
        <f>D14*(1+'Operating Proforma 1st Yr'!$F$14)</f>
        <v>0</v>
      </c>
      <c r="F14" s="3">
        <f>E14*(1+'Operating Proforma 1st Yr'!$F$14)</f>
        <v>0</v>
      </c>
      <c r="G14" s="3">
        <f>F14*(1+'Operating Proforma 1st Yr'!$F$14)</f>
        <v>0</v>
      </c>
      <c r="H14" s="3">
        <f>G14*(1+'Operating Proforma 1st Yr'!$F$14)</f>
        <v>0</v>
      </c>
      <c r="I14" s="3">
        <f>H14*(1+'Operating Proforma 1st Yr'!$F$14)</f>
        <v>0</v>
      </c>
    </row>
    <row r="15" spans="1:9" x14ac:dyDescent="0.25">
      <c r="A15" s="2">
        <f>'Operating Proforma 2-7th Yr.'!A15</f>
        <v>0</v>
      </c>
      <c r="B15" s="3">
        <f>'Operating Proforma 2-7th Yr.'!G15*(1+'Operating Proforma 1st Yr'!$F$15)</f>
        <v>0</v>
      </c>
      <c r="C15" s="3">
        <f>B15*(1+'Operating Proforma 1st Yr'!$F$15)</f>
        <v>0</v>
      </c>
      <c r="D15" s="3">
        <f>C15*(1+'Operating Proforma 1st Yr'!$F$15)</f>
        <v>0</v>
      </c>
      <c r="E15" s="3">
        <f>D15*(1+'Operating Proforma 1st Yr'!$F$15)</f>
        <v>0</v>
      </c>
      <c r="F15" s="3">
        <f>E15*(1+'Operating Proforma 1st Yr'!$F$15)</f>
        <v>0</v>
      </c>
      <c r="G15" s="3">
        <f>F15*(1+'Operating Proforma 1st Yr'!$F$15)</f>
        <v>0</v>
      </c>
      <c r="H15" s="3">
        <f>G15*(1+'Operating Proforma 1st Yr'!$F$15)</f>
        <v>0</v>
      </c>
      <c r="I15" s="3">
        <f>H15*(1+'Operating Proforma 1st Yr'!$F$15)</f>
        <v>0</v>
      </c>
    </row>
    <row r="16" spans="1:9" x14ac:dyDescent="0.25">
      <c r="A16" s="2">
        <f>'Operating Proforma 2-7th Yr.'!A16</f>
        <v>0</v>
      </c>
      <c r="B16" s="3">
        <f>'Operating Proforma 2-7th Yr.'!G16*(1+'Operating Proforma 1st Yr'!$F$16)</f>
        <v>0</v>
      </c>
      <c r="C16" s="3">
        <f>B16*(1+'Operating Proforma 1st Yr'!$F$16)</f>
        <v>0</v>
      </c>
      <c r="D16" s="3">
        <f>C16*(1+'Operating Proforma 1st Yr'!$F$16)</f>
        <v>0</v>
      </c>
      <c r="E16" s="3">
        <f>D16*(1+'Operating Proforma 1st Yr'!$F$16)</f>
        <v>0</v>
      </c>
      <c r="F16" s="3">
        <f>E16*(1+'Operating Proforma 1st Yr'!$F$16)</f>
        <v>0</v>
      </c>
      <c r="G16" s="3">
        <f>F16*(1+'Operating Proforma 1st Yr'!$F$16)</f>
        <v>0</v>
      </c>
      <c r="H16" s="3">
        <f>G16*(1+'Operating Proforma 1st Yr'!$F$16)</f>
        <v>0</v>
      </c>
      <c r="I16" s="3">
        <f>H16*(1+'Operating Proforma 1st Yr'!$F$16)</f>
        <v>0</v>
      </c>
    </row>
    <row r="17" spans="1:9" x14ac:dyDescent="0.25">
      <c r="A17" s="2">
        <f>'Operating Proforma 2-7th Yr.'!A17</f>
        <v>0</v>
      </c>
      <c r="B17" s="3">
        <f>'Operating Proforma 2-7th Yr.'!G17*(1+'Operating Proforma 1st Yr'!$F$17)</f>
        <v>0</v>
      </c>
      <c r="C17" s="3">
        <f>B17*(1+'Operating Proforma 1st Yr'!$F$17)</f>
        <v>0</v>
      </c>
      <c r="D17" s="3">
        <f>C17*(1+'Operating Proforma 1st Yr'!$F$17)</f>
        <v>0</v>
      </c>
      <c r="E17" s="3">
        <f>D17*(1+'Operating Proforma 1st Yr'!$F$17)</f>
        <v>0</v>
      </c>
      <c r="F17" s="3">
        <f>E17*(1+'Operating Proforma 1st Yr'!$F$17)</f>
        <v>0</v>
      </c>
      <c r="G17" s="3">
        <f>F17*(1+'Operating Proforma 1st Yr'!$F$17)</f>
        <v>0</v>
      </c>
      <c r="H17" s="3">
        <f>G17*(1+'Operating Proforma 1st Yr'!$F$17)</f>
        <v>0</v>
      </c>
      <c r="I17" s="3">
        <f>H17*(1+'Operating Proforma 1st Yr'!$F$17)</f>
        <v>0</v>
      </c>
    </row>
    <row r="18" spans="1:9" x14ac:dyDescent="0.25">
      <c r="A18" s="2">
        <f>'Operating Proforma 2-7th Yr.'!A18</f>
        <v>0</v>
      </c>
      <c r="B18" s="3">
        <f>'Operating Proforma 2-7th Yr.'!G18*(1+'Operating Proforma 1st Yr'!$F$18)</f>
        <v>0</v>
      </c>
      <c r="C18" s="3">
        <f>B18*(1+'Operating Proforma 1st Yr'!$F$18)</f>
        <v>0</v>
      </c>
      <c r="D18" s="3">
        <f>C18*(1+'Operating Proforma 1st Yr'!$F$18)</f>
        <v>0</v>
      </c>
      <c r="E18" s="3">
        <f>D18*(1+'Operating Proforma 1st Yr'!$F$18)</f>
        <v>0</v>
      </c>
      <c r="F18" s="3">
        <f>E18*(1+'Operating Proforma 1st Yr'!$F$18)</f>
        <v>0</v>
      </c>
      <c r="G18" s="3">
        <f>F18*(1+'Operating Proforma 1st Yr'!$F$18)</f>
        <v>0</v>
      </c>
      <c r="H18" s="3">
        <f>G18*(1+'Operating Proforma 1st Yr'!$F$18)</f>
        <v>0</v>
      </c>
      <c r="I18" s="3">
        <f>H18*(1+'Operating Proforma 1st Yr'!$F$18)</f>
        <v>0</v>
      </c>
    </row>
    <row r="19" spans="1:9" x14ac:dyDescent="0.25">
      <c r="A19" s="2">
        <f>'Operating Proforma 2-7th Yr.'!A19</f>
        <v>0</v>
      </c>
      <c r="B19" s="3">
        <f>'Operating Proforma 2-7th Yr.'!G19*(1+'Operating Proforma 1st Yr'!$F$19)</f>
        <v>0</v>
      </c>
      <c r="C19" s="3">
        <f>B19*(1+'Operating Proforma 1st Yr'!$F$19)</f>
        <v>0</v>
      </c>
      <c r="D19" s="3">
        <f>C19*(1+'Operating Proforma 1st Yr'!$F$19)</f>
        <v>0</v>
      </c>
      <c r="E19" s="3">
        <f>D19*(1+'Operating Proforma 1st Yr'!$F$19)</f>
        <v>0</v>
      </c>
      <c r="F19" s="3">
        <f>E19*(1+'Operating Proforma 1st Yr'!$F$19)</f>
        <v>0</v>
      </c>
      <c r="G19" s="3">
        <f>F19*(1+'Operating Proforma 1st Yr'!$F$19)</f>
        <v>0</v>
      </c>
      <c r="H19" s="3">
        <f>G19*(1+'Operating Proforma 1st Yr'!$F$19)</f>
        <v>0</v>
      </c>
      <c r="I19" s="3">
        <f>H19*(1+'Operating Proforma 1st Yr'!$F$19)</f>
        <v>0</v>
      </c>
    </row>
    <row r="20" spans="1:9" x14ac:dyDescent="0.25">
      <c r="A20" s="2">
        <f>'Operating Proforma 2-7th Yr.'!A20</f>
        <v>0</v>
      </c>
      <c r="B20" s="3">
        <f>'Operating Proforma 2-7th Yr.'!G20*(1+'Operating Proforma 1st Yr'!$F$20)</f>
        <v>0</v>
      </c>
      <c r="C20" s="3">
        <f>B20*(1+'Operating Proforma 1st Yr'!$F$20)</f>
        <v>0</v>
      </c>
      <c r="D20" s="3">
        <f>C20*(1+'Operating Proforma 1st Yr'!$F$20)</f>
        <v>0</v>
      </c>
      <c r="E20" s="3">
        <f>D20*(1+'Operating Proforma 1st Yr'!$F$20)</f>
        <v>0</v>
      </c>
      <c r="F20" s="3">
        <f>E20*(1+'Operating Proforma 1st Yr'!$F$20)</f>
        <v>0</v>
      </c>
      <c r="G20" s="3">
        <f>F20*(1+'Operating Proforma 1st Yr'!$F$20)</f>
        <v>0</v>
      </c>
      <c r="H20" s="3">
        <f>G20*(1+'Operating Proforma 1st Yr'!$F$20)</f>
        <v>0</v>
      </c>
      <c r="I20" s="3">
        <f>H20*(1+'Operating Proforma 1st Yr'!$F$20)</f>
        <v>0</v>
      </c>
    </row>
    <row r="21" spans="1:9" x14ac:dyDescent="0.25">
      <c r="A21" s="2">
        <f>'Operating Proforma 2-7th Yr.'!A21</f>
        <v>0</v>
      </c>
      <c r="B21" s="3">
        <f>'Operating Proforma 2-7th Yr.'!G21*(1+'Operating Proforma 1st Yr'!$F$20)</f>
        <v>0</v>
      </c>
      <c r="C21" s="3">
        <f>B21*(1+'Operating Proforma 1st Yr'!$F$21)</f>
        <v>0</v>
      </c>
      <c r="D21" s="3">
        <f>C21*(1+'Operating Proforma 1st Yr'!$F$21)</f>
        <v>0</v>
      </c>
      <c r="E21" s="3">
        <f>D21*(1+'Operating Proforma 1st Yr'!$F$21)</f>
        <v>0</v>
      </c>
      <c r="F21" s="3">
        <f>E21*(1+'Operating Proforma 1st Yr'!$F$21)</f>
        <v>0</v>
      </c>
      <c r="G21" s="3">
        <f>F21*(1+'Operating Proforma 1st Yr'!$F$21)</f>
        <v>0</v>
      </c>
      <c r="H21" s="3">
        <f>G21*(1+'Operating Proforma 1st Yr'!$F$21)</f>
        <v>0</v>
      </c>
      <c r="I21" s="3">
        <f>H21*(1+'Operating Proforma 1st Yr'!$F$21)</f>
        <v>0</v>
      </c>
    </row>
    <row r="22" spans="1:9" x14ac:dyDescent="0.25">
      <c r="A22" s="2">
        <f>'Operating Proforma 2-7th Yr.'!A22</f>
        <v>0</v>
      </c>
      <c r="B22" s="3">
        <f>'Operating Proforma 2-7th Yr.'!G22*(1+'Operating Proforma 1st Yr'!$F$20)</f>
        <v>0</v>
      </c>
      <c r="C22" s="3">
        <f>B22*(1+'Operating Proforma 1st Yr'!$F$22)</f>
        <v>0</v>
      </c>
      <c r="D22" s="3">
        <f>C22*(1+'Operating Proforma 1st Yr'!$F$22)</f>
        <v>0</v>
      </c>
      <c r="E22" s="3">
        <f>D22*(1+'Operating Proforma 1st Yr'!$F$22)</f>
        <v>0</v>
      </c>
      <c r="F22" s="3">
        <f>E22*(1+'Operating Proforma 1st Yr'!$F$22)</f>
        <v>0</v>
      </c>
      <c r="G22" s="3">
        <f>F22*(1+'Operating Proforma 1st Yr'!$F$22)</f>
        <v>0</v>
      </c>
      <c r="H22" s="3">
        <f>G22*(1+'Operating Proforma 1st Yr'!$F$22)</f>
        <v>0</v>
      </c>
      <c r="I22" s="3">
        <f>H22*(1+'Operating Proforma 1st Yr'!$F$22)</f>
        <v>0</v>
      </c>
    </row>
    <row r="23" spans="1:9" x14ac:dyDescent="0.25">
      <c r="A23" s="2">
        <f>'Operating Proforma 2-7th Yr.'!A23</f>
        <v>0</v>
      </c>
      <c r="B23" s="3">
        <f>'Operating Proforma 2-7th Yr.'!G23*(1+'Operating Proforma 1st Yr'!$F$20)</f>
        <v>0</v>
      </c>
      <c r="C23" s="3">
        <f>B23*(1+'Operating Proforma 1st Yr'!$F$23)</f>
        <v>0</v>
      </c>
      <c r="D23" s="3">
        <f>C23*(1+'Operating Proforma 1st Yr'!$F$23)</f>
        <v>0</v>
      </c>
      <c r="E23" s="3">
        <f>D23*(1+'Operating Proforma 1st Yr'!$F$23)</f>
        <v>0</v>
      </c>
      <c r="F23" s="3">
        <f>E23*(1+'Operating Proforma 1st Yr'!$F$23)</f>
        <v>0</v>
      </c>
      <c r="G23" s="3">
        <f>F23*(1+'Operating Proforma 1st Yr'!$F$23)</f>
        <v>0</v>
      </c>
      <c r="H23" s="3">
        <f>G23*(1+'Operating Proforma 1st Yr'!$F$23)</f>
        <v>0</v>
      </c>
      <c r="I23" s="3">
        <f>H23*(1+'Operating Proforma 1st Yr'!$F$23)</f>
        <v>0</v>
      </c>
    </row>
    <row r="24" spans="1:9" ht="13.8" thickBot="1" x14ac:dyDescent="0.3">
      <c r="A24" s="5">
        <f>'Operating Proforma 2-7th Yr.'!A24</f>
        <v>0</v>
      </c>
      <c r="B24" s="4">
        <f>'Operating Proforma 2-7th Yr.'!G24*(1+'Operating Proforma 1st Yr'!$F$24)</f>
        <v>0</v>
      </c>
      <c r="C24" s="4">
        <f>B24*(1+'Operating Proforma 1st Yr'!$F$24)</f>
        <v>0</v>
      </c>
      <c r="D24" s="4">
        <f>C24*(1+'Operating Proforma 1st Yr'!$F$24)</f>
        <v>0</v>
      </c>
      <c r="E24" s="4">
        <f>D24*(1+'Operating Proforma 1st Yr'!$F$24)</f>
        <v>0</v>
      </c>
      <c r="F24" s="4">
        <f>E24*(1+'Operating Proforma 1st Yr'!$F$24)</f>
        <v>0</v>
      </c>
      <c r="G24" s="4">
        <f>F24*(1+'Operating Proforma 1st Yr'!$F$24)</f>
        <v>0</v>
      </c>
      <c r="H24" s="4">
        <f>G24*(1+'Operating Proforma 1st Yr'!$F$24)</f>
        <v>0</v>
      </c>
      <c r="I24" s="4">
        <f>H24*(1+'Operating Proforma 1st Yr'!$F$24)</f>
        <v>0</v>
      </c>
    </row>
    <row r="25" spans="1:9" s="7" customFormat="1" x14ac:dyDescent="0.25">
      <c r="A25" s="7" t="str">
        <f>'Operating Proforma 2-7th Yr.'!A25</f>
        <v>Total Rental Income</v>
      </c>
      <c r="B25" s="6">
        <f>SUM(B6:B24)</f>
        <v>0</v>
      </c>
      <c r="C25" s="6">
        <f t="shared" ref="C25:I25" si="0">SUM(C6:C24)</f>
        <v>0</v>
      </c>
      <c r="D25" s="6">
        <f t="shared" si="0"/>
        <v>0</v>
      </c>
      <c r="E25" s="6">
        <f t="shared" si="0"/>
        <v>0</v>
      </c>
      <c r="F25" s="6">
        <f t="shared" si="0"/>
        <v>0</v>
      </c>
      <c r="G25" s="6">
        <f t="shared" si="0"/>
        <v>0</v>
      </c>
      <c r="H25" s="6">
        <f t="shared" si="0"/>
        <v>0</v>
      </c>
      <c r="I25" s="6">
        <f t="shared" si="0"/>
        <v>0</v>
      </c>
    </row>
    <row r="26" spans="1:9" x14ac:dyDescent="0.25">
      <c r="B26" s="3"/>
    </row>
    <row r="27" spans="1:9" x14ac:dyDescent="0.25">
      <c r="B27" s="3"/>
    </row>
    <row r="28" spans="1:9" x14ac:dyDescent="0.25">
      <c r="A28" s="495" t="str">
        <f>'Operating Proforma 1st Yr'!A28</f>
        <v>Other Income</v>
      </c>
      <c r="B28" s="3"/>
    </row>
    <row r="29" spans="1:9" x14ac:dyDescent="0.25">
      <c r="A29" s="2" t="str">
        <f>'Operating Proforma 1st Yr'!A29</f>
        <v xml:space="preserve">   Laundry Facilities</v>
      </c>
      <c r="B29" s="3">
        <f>'Operating Proforma 2-7th Yr.'!G29*(1+'Operating Proforma 1st Yr'!F29)</f>
        <v>0</v>
      </c>
      <c r="C29" s="3">
        <f>B29*(1+'Operating Proforma 1st Yr'!$F$29)</f>
        <v>0</v>
      </c>
      <c r="D29" s="3">
        <f>C29*(1+'Operating Proforma 1st Yr'!$F$29)</f>
        <v>0</v>
      </c>
      <c r="E29" s="3">
        <f>D29*(1+'Operating Proforma 1st Yr'!$F$29)</f>
        <v>0</v>
      </c>
      <c r="F29" s="3">
        <f>E29*(1+'Operating Proforma 1st Yr'!$F$29)</f>
        <v>0</v>
      </c>
      <c r="G29" s="3">
        <f>F29*(1+'Operating Proforma 1st Yr'!$F$29)</f>
        <v>0</v>
      </c>
      <c r="H29" s="3">
        <f>G29*(1+'Operating Proforma 1st Yr'!$F$29)</f>
        <v>0</v>
      </c>
      <c r="I29" s="3">
        <f>H29*(1+'Operating Proforma 1st Yr'!$F$29)</f>
        <v>0</v>
      </c>
    </row>
    <row r="30" spans="1:9" x14ac:dyDescent="0.25">
      <c r="A30" s="2" t="str">
        <f>'Operating Proforma 1st Yr'!A30</f>
        <v xml:space="preserve">   Vending Machines</v>
      </c>
      <c r="B30" s="3">
        <f>'Operating Proforma 2-7th Yr.'!G30*(1+'Operating Proforma 1st Yr'!F30)</f>
        <v>0</v>
      </c>
      <c r="C30" s="3">
        <f>B30*(1+'Operating Proforma 1st Yr'!$F$30)</f>
        <v>0</v>
      </c>
      <c r="D30" s="3">
        <f>C30*(1+'Operating Proforma 1st Yr'!$F$30)</f>
        <v>0</v>
      </c>
      <c r="E30" s="3">
        <f>D30*(1+'Operating Proforma 1st Yr'!$F$30)</f>
        <v>0</v>
      </c>
      <c r="F30" s="3">
        <f>E30*(1+'Operating Proforma 1st Yr'!$F$30)</f>
        <v>0</v>
      </c>
      <c r="G30" s="3">
        <f>F30*(1+'Operating Proforma 1st Yr'!$F$30)</f>
        <v>0</v>
      </c>
      <c r="H30" s="3">
        <f>G30*(1+'Operating Proforma 1st Yr'!$F$30)</f>
        <v>0</v>
      </c>
      <c r="I30" s="3">
        <f>H30*(1+'Operating Proforma 1st Yr'!$F$30)</f>
        <v>0</v>
      </c>
    </row>
    <row r="31" spans="1:9" x14ac:dyDescent="0.25">
      <c r="A31" s="2" t="str">
        <f>'Operating Proforma 1st Yr'!A31</f>
        <v xml:space="preserve">  Other - Specify</v>
      </c>
      <c r="B31" s="491">
        <f>'Operating Proforma 2-7th Yr.'!G31*(1+'Operating Proforma 1st Yr'!F31)</f>
        <v>0</v>
      </c>
      <c r="C31" s="491">
        <f>B31*(1+'Operating Proforma 1st Yr'!$F$31)</f>
        <v>0</v>
      </c>
      <c r="D31" s="491">
        <f>C31*(1+'Operating Proforma 1st Yr'!$F$31)</f>
        <v>0</v>
      </c>
      <c r="E31" s="491">
        <f>D31*(1+'Operating Proforma 1st Yr'!$F$31)</f>
        <v>0</v>
      </c>
      <c r="F31" s="491">
        <f>E31*(1+'Operating Proforma 1st Yr'!$F$31)</f>
        <v>0</v>
      </c>
      <c r="G31" s="491">
        <f>F31*(1+'Operating Proforma 1st Yr'!$F$31)</f>
        <v>0</v>
      </c>
      <c r="H31" s="491">
        <f>G31*(1+'Operating Proforma 1st Yr'!$F$31)</f>
        <v>0</v>
      </c>
      <c r="I31" s="491">
        <f>H31*(1+'Operating Proforma 1st Yr'!$F$31)</f>
        <v>0</v>
      </c>
    </row>
    <row r="32" spans="1:9" x14ac:dyDescent="0.25">
      <c r="A32" s="493" t="str">
        <f>'Operating Proforma 1st Yr'!A32</f>
        <v>Total Other Income</v>
      </c>
      <c r="B32" s="494">
        <f>SUM(B29:B31)</f>
        <v>0</v>
      </c>
      <c r="C32" s="494">
        <f>SUM(C29:C31)</f>
        <v>0</v>
      </c>
      <c r="D32" s="494">
        <f t="shared" ref="D32:I32" si="1">SUM(D29:D31)</f>
        <v>0</v>
      </c>
      <c r="E32" s="494">
        <f t="shared" si="1"/>
        <v>0</v>
      </c>
      <c r="F32" s="494">
        <f t="shared" si="1"/>
        <v>0</v>
      </c>
      <c r="G32" s="494">
        <f t="shared" si="1"/>
        <v>0</v>
      </c>
      <c r="H32" s="494">
        <f t="shared" si="1"/>
        <v>0</v>
      </c>
      <c r="I32" s="494">
        <f t="shared" si="1"/>
        <v>0</v>
      </c>
    </row>
    <row r="33" spans="1:9" x14ac:dyDescent="0.25">
      <c r="A33" s="2"/>
      <c r="B33" s="3"/>
      <c r="C33" s="277"/>
      <c r="D33" s="277"/>
      <c r="E33" s="277"/>
      <c r="F33" s="277"/>
      <c r="G33" s="277"/>
      <c r="H33" s="277"/>
      <c r="I33" s="277"/>
    </row>
    <row r="34" spans="1:9" x14ac:dyDescent="0.25">
      <c r="A34" s="2" t="str">
        <f>'Operating Proforma 1st Yr'!A34</f>
        <v>Total Potential Gross Income</v>
      </c>
      <c r="B34" s="3">
        <f>B25+B32</f>
        <v>0</v>
      </c>
      <c r="C34" s="3">
        <f t="shared" ref="C34:I34" si="2">C25+C32</f>
        <v>0</v>
      </c>
      <c r="D34" s="3">
        <f t="shared" si="2"/>
        <v>0</v>
      </c>
      <c r="E34" s="3">
        <f t="shared" si="2"/>
        <v>0</v>
      </c>
      <c r="F34" s="3">
        <f t="shared" si="2"/>
        <v>0</v>
      </c>
      <c r="G34" s="3">
        <f t="shared" si="2"/>
        <v>0</v>
      </c>
      <c r="H34" s="3">
        <f t="shared" si="2"/>
        <v>0</v>
      </c>
      <c r="I34" s="3">
        <f t="shared" si="2"/>
        <v>0</v>
      </c>
    </row>
    <row r="35" spans="1:9" x14ac:dyDescent="0.25">
      <c r="A35" s="2" t="str">
        <f>'Operating Proforma 1st Yr'!A35</f>
        <v>Less Vacancy Allowance</v>
      </c>
      <c r="B35" s="491">
        <f>B34*'Assumptions &amp; Input data'!B5*-1</f>
        <v>0</v>
      </c>
      <c r="C35" s="491">
        <f>C34*'Assumptions &amp; Input data'!B5*-1</f>
        <v>0</v>
      </c>
      <c r="D35" s="491">
        <f>D34*'Assumptions &amp; Input data'!B5*-1</f>
        <v>0</v>
      </c>
      <c r="E35" s="491">
        <f>E34*'Assumptions &amp; Input data'!B5*-1</f>
        <v>0</v>
      </c>
      <c r="F35" s="491">
        <f>F34*'Assumptions &amp; Input data'!B5*-1</f>
        <v>0</v>
      </c>
      <c r="G35" s="491">
        <f>G34*'Assumptions &amp; Input data'!B5*-1</f>
        <v>0</v>
      </c>
      <c r="H35" s="491">
        <f>H34*'Assumptions &amp; Input data'!B5*-1</f>
        <v>0</v>
      </c>
      <c r="I35" s="491">
        <f>I34*'Assumptions &amp; Input data'!B5*-1</f>
        <v>0</v>
      </c>
    </row>
    <row r="36" spans="1:9" x14ac:dyDescent="0.25">
      <c r="A36" s="493" t="str">
        <f>'Operating Proforma 1st Yr'!A36</f>
        <v>Effective Gross Income (EGI)</v>
      </c>
      <c r="B36" s="494">
        <f>SUM(B34:B35)</f>
        <v>0</v>
      </c>
      <c r="C36" s="494">
        <f t="shared" ref="C36:I36" si="3">SUM(C34:C35)</f>
        <v>0</v>
      </c>
      <c r="D36" s="494">
        <f t="shared" si="3"/>
        <v>0</v>
      </c>
      <c r="E36" s="494">
        <f t="shared" si="3"/>
        <v>0</v>
      </c>
      <c r="F36" s="494">
        <f t="shared" si="3"/>
        <v>0</v>
      </c>
      <c r="G36" s="494">
        <f t="shared" si="3"/>
        <v>0</v>
      </c>
      <c r="H36" s="494">
        <f t="shared" si="3"/>
        <v>0</v>
      </c>
      <c r="I36" s="494">
        <f t="shared" si="3"/>
        <v>0</v>
      </c>
    </row>
    <row r="37" spans="1:9" x14ac:dyDescent="0.25">
      <c r="A37" s="2"/>
      <c r="B37" s="3"/>
      <c r="C37" s="277"/>
      <c r="D37" s="277"/>
      <c r="E37" s="277"/>
      <c r="F37" s="277"/>
      <c r="G37" s="277"/>
      <c r="H37" s="277"/>
      <c r="I37" s="277"/>
    </row>
    <row r="38" spans="1:9" x14ac:dyDescent="0.25">
      <c r="A38" s="500" t="s">
        <v>841</v>
      </c>
      <c r="B38" s="3">
        <f>'Operating Proforma 2-7th Yr.'!G38</f>
        <v>0</v>
      </c>
      <c r="C38" s="505">
        <f>B38</f>
        <v>0</v>
      </c>
      <c r="D38" s="505">
        <f t="shared" ref="D38:I38" si="4">C38</f>
        <v>0</v>
      </c>
      <c r="E38" s="505">
        <f t="shared" si="4"/>
        <v>0</v>
      </c>
      <c r="F38" s="505">
        <f t="shared" si="4"/>
        <v>0</v>
      </c>
      <c r="G38" s="505">
        <f t="shared" si="4"/>
        <v>0</v>
      </c>
      <c r="H38" s="505">
        <f t="shared" si="4"/>
        <v>0</v>
      </c>
      <c r="I38" s="505">
        <f t="shared" si="4"/>
        <v>0</v>
      </c>
    </row>
    <row r="39" spans="1:9" x14ac:dyDescent="0.25">
      <c r="A39" s="2" t="str">
        <f>'Operating Proforma 1st Yr'!A47</f>
        <v xml:space="preserve">      Total Administrative</v>
      </c>
      <c r="B39" s="3">
        <f>'Operating Proforma 2-7th Yr.'!G39*(1+'Operating Proforma 1st Yr'!$F$47)</f>
        <v>0</v>
      </c>
      <c r="C39" s="3">
        <f>B39*(1+'Operating Proforma 1st Yr'!$F$47)</f>
        <v>0</v>
      </c>
      <c r="D39" s="3">
        <f>C39*(1+'Operating Proforma 1st Yr'!$F$47)</f>
        <v>0</v>
      </c>
      <c r="E39" s="3">
        <f>D39*(1+'Operating Proforma 1st Yr'!$F$47)</f>
        <v>0</v>
      </c>
      <c r="F39" s="3">
        <f>E39*(1+'Operating Proforma 1st Yr'!$F$47)</f>
        <v>0</v>
      </c>
      <c r="G39" s="3">
        <f>F39*(1+'Operating Proforma 1st Yr'!$F$47)</f>
        <v>0</v>
      </c>
      <c r="H39" s="3">
        <f>G39*(1+'Operating Proforma 1st Yr'!$F$47)</f>
        <v>0</v>
      </c>
      <c r="I39" s="3">
        <f>H39*(1+'Operating Proforma 1st Yr'!$F$47)</f>
        <v>0</v>
      </c>
    </row>
    <row r="40" spans="1:9" x14ac:dyDescent="0.25">
      <c r="A40" s="2" t="str">
        <f>'Operating Proforma 1st Yr'!A49</f>
        <v xml:space="preserve">      Management Fee</v>
      </c>
      <c r="B40" s="3">
        <f>'Operating Proforma 2-7th Yr.'!G40*(1+'Operating Proforma 1st Yr'!$F$49)</f>
        <v>0</v>
      </c>
      <c r="C40" s="3">
        <f>B40*(1+'Operating Proforma 1st Yr'!$F$49)</f>
        <v>0</v>
      </c>
      <c r="D40" s="3">
        <f>C40*(1+'Operating Proforma 1st Yr'!$F$49)</f>
        <v>0</v>
      </c>
      <c r="E40" s="3">
        <f>D40*(1+'Operating Proforma 1st Yr'!$F$49)</f>
        <v>0</v>
      </c>
      <c r="F40" s="3">
        <f>E40*(1+'Operating Proforma 1st Yr'!$F$49)</f>
        <v>0</v>
      </c>
      <c r="G40" s="3">
        <f>F40*(1+'Operating Proforma 1st Yr'!$F$49)</f>
        <v>0</v>
      </c>
      <c r="H40" s="3">
        <f>G40*(1+'Operating Proforma 1st Yr'!$F$49)</f>
        <v>0</v>
      </c>
      <c r="I40" s="3">
        <f>H40*(1+'Operating Proforma 1st Yr'!$F$49)</f>
        <v>0</v>
      </c>
    </row>
    <row r="41" spans="1:9" x14ac:dyDescent="0.25">
      <c r="A41" s="2" t="str">
        <f>'Operating Proforma 1st Yr'!A56</f>
        <v xml:space="preserve">      Total Utilities</v>
      </c>
      <c r="B41" s="3">
        <f>'Operating Proforma 2-7th Yr.'!G41*(1+'Operating Proforma 1st Yr'!$F$56)</f>
        <v>0</v>
      </c>
      <c r="C41" s="3">
        <f>B41*(1+'Operating Proforma 1st Yr'!$F$56)</f>
        <v>0</v>
      </c>
      <c r="D41" s="3">
        <f>C41*(1+'Operating Proforma 1st Yr'!$F$56)</f>
        <v>0</v>
      </c>
      <c r="E41" s="3">
        <f>D41*(1+'Operating Proforma 1st Yr'!$F$56)</f>
        <v>0</v>
      </c>
      <c r="F41" s="3">
        <f>E41*(1+'Operating Proforma 1st Yr'!$F$56)</f>
        <v>0</v>
      </c>
      <c r="G41" s="3">
        <f>F41*(1+'Operating Proforma 1st Yr'!$F$56)</f>
        <v>0</v>
      </c>
      <c r="H41" s="3">
        <f>G41*(1+'Operating Proforma 1st Yr'!$F$56)</f>
        <v>0</v>
      </c>
      <c r="I41" s="3">
        <f>H41*(1+'Operating Proforma 1st Yr'!$F$56)</f>
        <v>0</v>
      </c>
    </row>
    <row r="42" spans="1:9" x14ac:dyDescent="0.25">
      <c r="A42" s="2" t="str">
        <f>'Operating Proforma 1st Yr'!A62</f>
        <v xml:space="preserve">      Total Payroll</v>
      </c>
      <c r="B42" s="3">
        <f>'Operating Proforma 2-7th Yr.'!G42*(1+'Operating Proforma 1st Yr'!$F$62)</f>
        <v>0</v>
      </c>
      <c r="C42" s="3">
        <f>B42*(1+'Operating Proforma 1st Yr'!$F$62)</f>
        <v>0</v>
      </c>
      <c r="D42" s="3">
        <f>C42*(1+'Operating Proforma 1st Yr'!$F$62)</f>
        <v>0</v>
      </c>
      <c r="E42" s="3">
        <f>D42*(1+'Operating Proforma 1st Yr'!$F$62)</f>
        <v>0</v>
      </c>
      <c r="F42" s="3">
        <f>E42*(1+'Operating Proforma 1st Yr'!$F$62)</f>
        <v>0</v>
      </c>
      <c r="G42" s="3">
        <f>F42*(1+'Operating Proforma 1st Yr'!$F$62)</f>
        <v>0</v>
      </c>
      <c r="H42" s="3">
        <f>G42*(1+'Operating Proforma 1st Yr'!$F$62)</f>
        <v>0</v>
      </c>
      <c r="I42" s="3">
        <f>H42*(1+'Operating Proforma 1st Yr'!$F$62)</f>
        <v>0</v>
      </c>
    </row>
    <row r="43" spans="1:9" x14ac:dyDescent="0.25">
      <c r="A43" s="2" t="str">
        <f>'Operating Proforma 1st Yr'!A72</f>
        <v xml:space="preserve">      Total Maintenance</v>
      </c>
      <c r="B43" s="3">
        <f>'Operating Proforma 2-7th Yr.'!G43*(1+'Operating Proforma 1st Yr'!$F$72)</f>
        <v>0</v>
      </c>
      <c r="C43" s="3">
        <f>B43*(1+'Operating Proforma 1st Yr'!$F$72)</f>
        <v>0</v>
      </c>
      <c r="D43" s="3">
        <f>C43*(1+'Operating Proforma 1st Yr'!$F$72)</f>
        <v>0</v>
      </c>
      <c r="E43" s="3">
        <f>D43*(1+'Operating Proforma 1st Yr'!$F$72)</f>
        <v>0</v>
      </c>
      <c r="F43" s="3">
        <f>E43*(1+'Operating Proforma 1st Yr'!$F$72)</f>
        <v>0</v>
      </c>
      <c r="G43" s="3">
        <f>F43*(1+'Operating Proforma 1st Yr'!$F$72)</f>
        <v>0</v>
      </c>
      <c r="H43" s="3">
        <f>G43*(1+'Operating Proforma 1st Yr'!$F$72)</f>
        <v>0</v>
      </c>
      <c r="I43" s="3">
        <f>H43*(1+'Operating Proforma 1st Yr'!$F$72)</f>
        <v>0</v>
      </c>
    </row>
    <row r="44" spans="1:9" x14ac:dyDescent="0.25">
      <c r="A44" s="2" t="str">
        <f>'Operating Proforma 1st Yr'!A74</f>
        <v xml:space="preserve">      Insurance</v>
      </c>
      <c r="B44" s="3">
        <f>'Operating Proforma 2-7th Yr.'!G44*(1+'Operating Proforma 1st Yr'!$F$74)</f>
        <v>0</v>
      </c>
      <c r="C44" s="3">
        <f>B44*(1+'Operating Proforma 1st Yr'!$F$74)</f>
        <v>0</v>
      </c>
      <c r="D44" s="3">
        <f>C44*(1+'Operating Proforma 1st Yr'!$F$74)</f>
        <v>0</v>
      </c>
      <c r="E44" s="3">
        <f>D44*(1+'Operating Proforma 1st Yr'!$F$74)</f>
        <v>0</v>
      </c>
      <c r="F44" s="3">
        <f>E44*(1+'Operating Proforma 1st Yr'!$F$74)</f>
        <v>0</v>
      </c>
      <c r="G44" s="3">
        <f>F44*(1+'Operating Proforma 1st Yr'!$F$74)</f>
        <v>0</v>
      </c>
      <c r="H44" s="3">
        <f>G44*(1+'Operating Proforma 1st Yr'!$F$74)</f>
        <v>0</v>
      </c>
      <c r="I44" s="3">
        <f>H44*(1+'Operating Proforma 1st Yr'!$F$74)</f>
        <v>0</v>
      </c>
    </row>
    <row r="45" spans="1:9" x14ac:dyDescent="0.25">
      <c r="A45" s="2" t="str">
        <f>'Operating Proforma 1st Yr'!A75</f>
        <v xml:space="preserve">      Real Estate Taxes</v>
      </c>
      <c r="B45" s="3">
        <f>'Operating Proforma 2-7th Yr.'!G45*(1+'Operating Proforma 1st Yr'!$F$75)</f>
        <v>0</v>
      </c>
      <c r="C45" s="3">
        <f>B45*(1+'Operating Proforma 1st Yr'!$F$75)</f>
        <v>0</v>
      </c>
      <c r="D45" s="3">
        <f>C45*(1+'Operating Proforma 1st Yr'!$F$75)</f>
        <v>0</v>
      </c>
      <c r="E45" s="3">
        <f>D45*(1+'Operating Proforma 1st Yr'!$F$75)</f>
        <v>0</v>
      </c>
      <c r="F45" s="3">
        <f>E45*(1+'Operating Proforma 1st Yr'!$F$75)</f>
        <v>0</v>
      </c>
      <c r="G45" s="3">
        <f>F45*(1+'Operating Proforma 1st Yr'!$F$75)</f>
        <v>0</v>
      </c>
      <c r="H45" s="3">
        <f>G45*(1+'Operating Proforma 1st Yr'!$F$75)</f>
        <v>0</v>
      </c>
      <c r="I45" s="3">
        <f>H45*(1+'Operating Proforma 1st Yr'!$F$75)</f>
        <v>0</v>
      </c>
    </row>
    <row r="46" spans="1:9" x14ac:dyDescent="0.25">
      <c r="A46" s="2" t="str">
        <f>'Operating Proforma 1st Yr'!A76</f>
        <v xml:space="preserve">      Total Service Amenities Budget</v>
      </c>
      <c r="B46" s="491">
        <f>'Operating Proforma 2-7th Yr.'!G46*(1+'Operating Proforma 1st Yr'!$F$76)</f>
        <v>0</v>
      </c>
      <c r="C46" s="491">
        <f>B46*(1+'Operating Proforma 1st Yr'!$F$76)</f>
        <v>0</v>
      </c>
      <c r="D46" s="491">
        <f>C46*(1+'Operating Proforma 1st Yr'!$F$76)</f>
        <v>0</v>
      </c>
      <c r="E46" s="491">
        <f>D46*(1+'Operating Proforma 1st Yr'!$F$76)</f>
        <v>0</v>
      </c>
      <c r="F46" s="491">
        <f>E46*(1+'Operating Proforma 1st Yr'!$F$76)</f>
        <v>0</v>
      </c>
      <c r="G46" s="491">
        <f>F46*(1+'Operating Proforma 1st Yr'!$F$76)</f>
        <v>0</v>
      </c>
      <c r="H46" s="491">
        <f>G46*(1+'Operating Proforma 1st Yr'!$F$76)</f>
        <v>0</v>
      </c>
      <c r="I46" s="491">
        <f>H46*(1+'Operating Proforma 1st Yr'!$F$76)</f>
        <v>0</v>
      </c>
    </row>
    <row r="47" spans="1:9" x14ac:dyDescent="0.25">
      <c r="A47" s="493" t="str">
        <f>'Operating Proforma 1st Yr'!A77</f>
        <v>Total Expenses</v>
      </c>
      <c r="B47" s="494">
        <f>SUM(B39:B46)</f>
        <v>0</v>
      </c>
      <c r="C47" s="494">
        <f t="shared" ref="C47:I47" si="5">SUM(C39:C46)</f>
        <v>0</v>
      </c>
      <c r="D47" s="494">
        <f t="shared" si="5"/>
        <v>0</v>
      </c>
      <c r="E47" s="494">
        <f t="shared" si="5"/>
        <v>0</v>
      </c>
      <c r="F47" s="494">
        <f t="shared" si="5"/>
        <v>0</v>
      </c>
      <c r="G47" s="494">
        <f t="shared" si="5"/>
        <v>0</v>
      </c>
      <c r="H47" s="494">
        <f t="shared" si="5"/>
        <v>0</v>
      </c>
      <c r="I47" s="494">
        <f t="shared" si="5"/>
        <v>0</v>
      </c>
    </row>
    <row r="48" spans="1:9" x14ac:dyDescent="0.25">
      <c r="A48" s="2"/>
      <c r="B48" s="3"/>
      <c r="C48" s="277"/>
      <c r="D48" s="277"/>
      <c r="E48" s="277"/>
      <c r="F48" s="277"/>
      <c r="G48" s="277"/>
      <c r="H48" s="277"/>
      <c r="I48" s="277"/>
    </row>
    <row r="49" spans="1:9" x14ac:dyDescent="0.25">
      <c r="A49" s="2" t="str">
        <f>'Operating Proforma 1st Yr'!A79</f>
        <v>Replacement Reserve</v>
      </c>
      <c r="B49" s="3">
        <f>'Operating Proforma 2-7th Yr.'!G79*(1+'Operating Proforma 1st Yr'!F79)</f>
        <v>0</v>
      </c>
      <c r="C49" s="3">
        <f>B49*(1+'Operating Proforma 1st Yr'!$F$79)</f>
        <v>0</v>
      </c>
      <c r="D49" s="3">
        <f>C49*(1+'Operating Proforma 1st Yr'!$F$79)</f>
        <v>0</v>
      </c>
      <c r="E49" s="3">
        <f>D49*(1+'Operating Proforma 1st Yr'!$F$79)</f>
        <v>0</v>
      </c>
      <c r="F49" s="3">
        <f>E49*(1+'Operating Proforma 1st Yr'!$F$79)</f>
        <v>0</v>
      </c>
      <c r="G49" s="3">
        <f>F49*(1+'Operating Proforma 1st Yr'!$F$79)</f>
        <v>0</v>
      </c>
      <c r="H49" s="3">
        <f>G49*(1+'Operating Proforma 1st Yr'!$F$79)</f>
        <v>0</v>
      </c>
      <c r="I49" s="3">
        <f>H49*(1+'Operating Proforma 1st Yr'!$F$79)</f>
        <v>0</v>
      </c>
    </row>
    <row r="50" spans="1:9" x14ac:dyDescent="0.25">
      <c r="A50" s="2" t="str">
        <f>'Operating Proforma 1st Yr'!A80</f>
        <v xml:space="preserve">Operating Reserve </v>
      </c>
      <c r="B50" s="491">
        <f>'Operating Proforma 2-7th Yr.'!G80*(1+'Operating Proforma 1st Yr'!F80)</f>
        <v>0</v>
      </c>
      <c r="C50" s="491">
        <f>B50*(1+'Operating Proforma 1st Yr'!$F$80)</f>
        <v>0</v>
      </c>
      <c r="D50" s="491">
        <f>C50*(1+'Operating Proforma 1st Yr'!$F$80)</f>
        <v>0</v>
      </c>
      <c r="E50" s="491">
        <f>D50*(1+'Operating Proforma 1st Yr'!$F$80)</f>
        <v>0</v>
      </c>
      <c r="F50" s="491">
        <f>E50*(1+'Operating Proforma 1st Yr'!$F$80)</f>
        <v>0</v>
      </c>
      <c r="G50" s="491">
        <f>F50*(1+'Operating Proforma 1st Yr'!$F$80)</f>
        <v>0</v>
      </c>
      <c r="H50" s="491">
        <f>G50*(1+'Operating Proforma 1st Yr'!$F$80)</f>
        <v>0</v>
      </c>
      <c r="I50" s="491">
        <f>H50*(1+'Operating Proforma 1st Yr'!$F$80)</f>
        <v>0</v>
      </c>
    </row>
    <row r="51" spans="1:9" x14ac:dyDescent="0.25">
      <c r="A51" s="493" t="str">
        <f>'Operating Proforma 1st Yr'!A81</f>
        <v>Total Operating Expenses</v>
      </c>
      <c r="B51" s="494">
        <f>SUM(B47:B50)</f>
        <v>0</v>
      </c>
      <c r="C51" s="494">
        <f>SUM(C47:C50)</f>
        <v>0</v>
      </c>
      <c r="D51" s="494">
        <f t="shared" ref="D51:I51" si="6">SUM(D47:D50)</f>
        <v>0</v>
      </c>
      <c r="E51" s="494">
        <f t="shared" si="6"/>
        <v>0</v>
      </c>
      <c r="F51" s="494">
        <f t="shared" si="6"/>
        <v>0</v>
      </c>
      <c r="G51" s="494">
        <f t="shared" si="6"/>
        <v>0</v>
      </c>
      <c r="H51" s="494">
        <f t="shared" si="6"/>
        <v>0</v>
      </c>
      <c r="I51" s="494">
        <f t="shared" si="6"/>
        <v>0</v>
      </c>
    </row>
    <row r="52" spans="1:9" x14ac:dyDescent="0.25">
      <c r="A52" s="2"/>
      <c r="B52" s="3"/>
      <c r="C52" s="277"/>
      <c r="D52" s="277"/>
      <c r="E52" s="277"/>
      <c r="F52" s="277"/>
      <c r="G52" s="277"/>
      <c r="H52" s="277"/>
      <c r="I52" s="277"/>
    </row>
    <row r="53" spans="1:9" x14ac:dyDescent="0.25">
      <c r="A53" s="493" t="str">
        <f>'Operating Proforma 1st Yr'!A83</f>
        <v>Net Operating Income (NOI)</v>
      </c>
      <c r="B53" s="494">
        <f>B36-B51</f>
        <v>0</v>
      </c>
      <c r="C53" s="494">
        <f t="shared" ref="C53:I53" si="7">C36-C51</f>
        <v>0</v>
      </c>
      <c r="D53" s="494">
        <f t="shared" si="7"/>
        <v>0</v>
      </c>
      <c r="E53" s="494">
        <f t="shared" si="7"/>
        <v>0</v>
      </c>
      <c r="F53" s="494">
        <f t="shared" si="7"/>
        <v>0</v>
      </c>
      <c r="G53" s="494">
        <f t="shared" si="7"/>
        <v>0</v>
      </c>
      <c r="H53" s="494">
        <f t="shared" si="7"/>
        <v>0</v>
      </c>
      <c r="I53" s="494">
        <f t="shared" si="7"/>
        <v>0</v>
      </c>
    </row>
    <row r="54" spans="1:9" x14ac:dyDescent="0.25">
      <c r="A54" s="2"/>
      <c r="B54" s="3"/>
      <c r="C54" s="277"/>
      <c r="D54" s="277"/>
      <c r="E54" s="277"/>
      <c r="F54" s="277"/>
      <c r="G54" s="277"/>
      <c r="H54" s="277"/>
      <c r="I54" s="277"/>
    </row>
    <row r="55" spans="1:9" x14ac:dyDescent="0.25">
      <c r="A55" s="493" t="str">
        <f>'Operating Proforma 1st Yr'!A85</f>
        <v>Debt Service - Permanent</v>
      </c>
      <c r="B55" s="3"/>
    </row>
    <row r="56" spans="1:9" x14ac:dyDescent="0.25">
      <c r="A56" s="499" t="str">
        <f>'Operating Proforma 1st Yr'!A87</f>
        <v xml:space="preserve">    Debt Service Per Year for 1st Loan:</v>
      </c>
      <c r="B56" s="501"/>
      <c r="C56" s="501"/>
      <c r="D56" s="501"/>
      <c r="E56" s="501"/>
      <c r="F56" s="501"/>
      <c r="G56" s="501"/>
      <c r="H56" s="501"/>
      <c r="I56" s="501"/>
    </row>
    <row r="57" spans="1:9" x14ac:dyDescent="0.25">
      <c r="A57" s="499" t="str">
        <f>'Operating Proforma 1st Yr'!A91</f>
        <v xml:space="preserve">    Debt Service Per Year 2nd Loan:</v>
      </c>
      <c r="B57" s="501">
        <v>0</v>
      </c>
      <c r="C57" s="501">
        <v>0</v>
      </c>
      <c r="D57" s="501">
        <v>0</v>
      </c>
      <c r="E57" s="501">
        <v>0</v>
      </c>
      <c r="F57" s="501">
        <v>0</v>
      </c>
      <c r="G57" s="501">
        <v>0</v>
      </c>
      <c r="H57" s="501">
        <v>0</v>
      </c>
      <c r="I57" s="501">
        <v>0</v>
      </c>
    </row>
    <row r="58" spans="1:9" x14ac:dyDescent="0.25">
      <c r="A58" s="499" t="str">
        <f>'Operating Proforma 1st Yr'!A95</f>
        <v xml:space="preserve">    Debt Service Per Year HOME Loan:</v>
      </c>
      <c r="B58" s="502">
        <v>0</v>
      </c>
      <c r="C58" s="502">
        <v>0</v>
      </c>
      <c r="D58" s="502">
        <v>0</v>
      </c>
      <c r="E58" s="502">
        <v>0</v>
      </c>
      <c r="F58" s="502">
        <v>0</v>
      </c>
      <c r="G58" s="502">
        <v>0</v>
      </c>
      <c r="H58" s="502">
        <v>0</v>
      </c>
      <c r="I58" s="502">
        <v>0</v>
      </c>
    </row>
    <row r="59" spans="1:9" x14ac:dyDescent="0.25">
      <c r="A59" s="493" t="s">
        <v>818</v>
      </c>
      <c r="B59" s="494">
        <f>SUM(B56:B58)</f>
        <v>0</v>
      </c>
      <c r="C59" s="494">
        <f t="shared" ref="C59:I59" si="8">SUM(C56:C58)</f>
        <v>0</v>
      </c>
      <c r="D59" s="494">
        <f t="shared" si="8"/>
        <v>0</v>
      </c>
      <c r="E59" s="494">
        <f t="shared" si="8"/>
        <v>0</v>
      </c>
      <c r="F59" s="494">
        <f t="shared" si="8"/>
        <v>0</v>
      </c>
      <c r="G59" s="494">
        <f t="shared" si="8"/>
        <v>0</v>
      </c>
      <c r="H59" s="494">
        <f t="shared" si="8"/>
        <v>0</v>
      </c>
      <c r="I59" s="494">
        <f t="shared" si="8"/>
        <v>0</v>
      </c>
    </row>
    <row r="60" spans="1:9" x14ac:dyDescent="0.25">
      <c r="A60" s="498"/>
      <c r="B60" s="3"/>
    </row>
    <row r="61" spans="1:9" x14ac:dyDescent="0.25">
      <c r="A61" s="493" t="s">
        <v>504</v>
      </c>
      <c r="B61" s="494">
        <f>B53-B59</f>
        <v>0</v>
      </c>
      <c r="C61" s="494">
        <f t="shared" ref="C61:I61" si="9">C53-C59</f>
        <v>0</v>
      </c>
      <c r="D61" s="494">
        <f t="shared" si="9"/>
        <v>0</v>
      </c>
      <c r="E61" s="494">
        <f t="shared" si="9"/>
        <v>0</v>
      </c>
      <c r="F61" s="494">
        <f t="shared" si="9"/>
        <v>0</v>
      </c>
      <c r="G61" s="494">
        <f t="shared" si="9"/>
        <v>0</v>
      </c>
      <c r="H61" s="494">
        <f t="shared" si="9"/>
        <v>0</v>
      </c>
      <c r="I61" s="494">
        <f t="shared" si="9"/>
        <v>0</v>
      </c>
    </row>
  </sheetData>
  <sheetProtection algorithmName="SHA-512" hashValue="+cjQnTy27L5s+KPE6PZQXr0t+RFJ3w8MyUC3DeHtyTmsYvF49oR6Asmu/5UKThR/eRB/dbZIIxM0VJe8reXYMw==" saltValue="eyZrvcT8D8Vu28EHlR4oYA==" spinCount="100000" sheet="1" objects="1" scenarios="1"/>
  <phoneticPr fontId="0" type="noConversion"/>
  <printOptions gridLines="1"/>
  <pageMargins left="0.75" right="0.75" top="0.52" bottom="1" header="0" footer="0"/>
  <pageSetup scale="8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H50"/>
  <sheetViews>
    <sheetView topLeftCell="B13" zoomScale="85" zoomScaleNormal="85" workbookViewId="0">
      <selection activeCell="F43" sqref="F43"/>
    </sheetView>
  </sheetViews>
  <sheetFormatPr defaultColWidth="9.109375" defaultRowHeight="13.8" x14ac:dyDescent="0.25"/>
  <cols>
    <col min="1" max="1" width="17.33203125" style="333" customWidth="1"/>
    <col min="2" max="2" width="27.44140625" style="325" customWidth="1"/>
    <col min="3" max="4" width="12.6640625" style="339" customWidth="1"/>
    <col min="5" max="6" width="15.6640625" style="339" customWidth="1"/>
    <col min="7" max="7" width="15.88671875" style="339" customWidth="1"/>
    <col min="8" max="8" width="12.6640625" style="339" customWidth="1"/>
    <col min="9" max="11" width="15.6640625" style="324" customWidth="1"/>
    <col min="12" max="16384" width="9.109375" style="324"/>
  </cols>
  <sheetData>
    <row r="1" spans="1:8" ht="19.5" customHeight="1" x14ac:dyDescent="0.25">
      <c r="A1" s="835"/>
      <c r="B1" s="836"/>
      <c r="C1" s="836"/>
      <c r="D1" s="839" t="s">
        <v>730</v>
      </c>
      <c r="E1" s="840"/>
      <c r="F1" s="841"/>
      <c r="G1" s="825"/>
      <c r="H1" s="826"/>
    </row>
    <row r="2" spans="1:8" s="326" customFormat="1" ht="26.25" customHeight="1" x14ac:dyDescent="0.25">
      <c r="A2" s="837"/>
      <c r="B2" s="838"/>
      <c r="C2" s="838"/>
      <c r="D2" s="829" t="s">
        <v>725</v>
      </c>
      <c r="E2" s="833" t="s">
        <v>729</v>
      </c>
      <c r="F2" s="834"/>
      <c r="G2" s="827"/>
      <c r="H2" s="828"/>
    </row>
    <row r="3" spans="1:8" s="337" customFormat="1" ht="44.25" customHeight="1" thickBot="1" x14ac:dyDescent="0.3">
      <c r="A3" s="831" t="s">
        <v>687</v>
      </c>
      <c r="B3" s="832"/>
      <c r="C3" s="340" t="s">
        <v>724</v>
      </c>
      <c r="D3" s="830"/>
      <c r="E3" s="341" t="s">
        <v>726</v>
      </c>
      <c r="F3" s="341" t="s">
        <v>731</v>
      </c>
      <c r="G3" s="342" t="s">
        <v>727</v>
      </c>
      <c r="H3" s="343" t="s">
        <v>728</v>
      </c>
    </row>
    <row r="4" spans="1:8" ht="20.100000000000001" customHeight="1" thickBot="1" x14ac:dyDescent="0.3">
      <c r="A4" s="330" t="s">
        <v>688</v>
      </c>
      <c r="B4" s="327"/>
      <c r="C4" s="379">
        <f t="shared" ref="C4:H4" si="0">SUM(C5:C6)</f>
        <v>0</v>
      </c>
      <c r="D4" s="379">
        <f t="shared" si="0"/>
        <v>0</v>
      </c>
      <c r="E4" s="379">
        <f t="shared" si="0"/>
        <v>0</v>
      </c>
      <c r="F4" s="379">
        <f t="shared" si="0"/>
        <v>0</v>
      </c>
      <c r="G4" s="379">
        <f t="shared" si="0"/>
        <v>0</v>
      </c>
      <c r="H4" s="396">
        <f t="shared" si="0"/>
        <v>0</v>
      </c>
    </row>
    <row r="5" spans="1:8" ht="20.100000000000001" customHeight="1" thickTop="1" x14ac:dyDescent="0.25">
      <c r="A5" s="331"/>
      <c r="B5" s="328" t="s">
        <v>689</v>
      </c>
      <c r="C5" s="376">
        <f>SUM(D5:H5)</f>
        <v>0</v>
      </c>
      <c r="D5" s="397"/>
      <c r="E5" s="397"/>
      <c r="F5" s="397"/>
      <c r="G5" s="397"/>
      <c r="H5" s="398"/>
    </row>
    <row r="6" spans="1:8" ht="20.100000000000001" customHeight="1" thickBot="1" x14ac:dyDescent="0.3">
      <c r="A6" s="332"/>
      <c r="B6" s="329" t="s">
        <v>690</v>
      </c>
      <c r="C6" s="376">
        <f>SUM(D6:H6)</f>
        <v>0</v>
      </c>
      <c r="D6" s="399"/>
      <c r="E6" s="377"/>
      <c r="F6" s="399"/>
      <c r="G6" s="378"/>
      <c r="H6" s="400"/>
    </row>
    <row r="7" spans="1:8" ht="20.100000000000001" customHeight="1" thickBot="1" x14ac:dyDescent="0.3">
      <c r="A7" s="330" t="s">
        <v>691</v>
      </c>
      <c r="B7" s="327"/>
      <c r="C7" s="380">
        <f t="shared" ref="C7:H7" si="1">SUM(C8:C9)</f>
        <v>0</v>
      </c>
      <c r="D7" s="380">
        <f t="shared" si="1"/>
        <v>0</v>
      </c>
      <c r="E7" s="380">
        <f t="shared" si="1"/>
        <v>0</v>
      </c>
      <c r="F7" s="380">
        <f t="shared" si="1"/>
        <v>0</v>
      </c>
      <c r="G7" s="380">
        <f t="shared" si="1"/>
        <v>0</v>
      </c>
      <c r="H7" s="389">
        <f t="shared" si="1"/>
        <v>0</v>
      </c>
    </row>
    <row r="8" spans="1:8" ht="20.100000000000001" customHeight="1" thickTop="1" x14ac:dyDescent="0.25">
      <c r="A8" s="331"/>
      <c r="B8" s="328" t="s">
        <v>692</v>
      </c>
      <c r="C8" s="376">
        <f>SUM(D8:H8)</f>
        <v>0</v>
      </c>
      <c r="D8" s="397"/>
      <c r="E8" s="397"/>
      <c r="F8" s="381"/>
      <c r="G8" s="382"/>
      <c r="H8" s="398"/>
    </row>
    <row r="9" spans="1:8" ht="20.100000000000001" customHeight="1" thickBot="1" x14ac:dyDescent="0.3">
      <c r="A9" s="332"/>
      <c r="B9" s="329" t="s">
        <v>286</v>
      </c>
      <c r="C9" s="376">
        <f>SUM(D9:H9)</f>
        <v>0</v>
      </c>
      <c r="D9" s="399"/>
      <c r="E9" s="399"/>
      <c r="F9" s="399"/>
      <c r="G9" s="399"/>
      <c r="H9" s="400"/>
    </row>
    <row r="10" spans="1:8" ht="20.100000000000001" customHeight="1" thickBot="1" x14ac:dyDescent="0.3">
      <c r="A10" s="330" t="s">
        <v>693</v>
      </c>
      <c r="B10" s="327"/>
      <c r="C10" s="380">
        <f t="shared" ref="C10:H10" si="2">SUM(C11:C14)</f>
        <v>0</v>
      </c>
      <c r="D10" s="380">
        <f t="shared" si="2"/>
        <v>0</v>
      </c>
      <c r="E10" s="380">
        <f t="shared" si="2"/>
        <v>0</v>
      </c>
      <c r="F10" s="380">
        <f t="shared" si="2"/>
        <v>0</v>
      </c>
      <c r="G10" s="380">
        <f t="shared" si="2"/>
        <v>0</v>
      </c>
      <c r="H10" s="389">
        <f t="shared" si="2"/>
        <v>0</v>
      </c>
    </row>
    <row r="11" spans="1:8" ht="20.100000000000001" customHeight="1" thickTop="1" x14ac:dyDescent="0.25">
      <c r="A11" s="331"/>
      <c r="B11" s="328" t="s">
        <v>694</v>
      </c>
      <c r="C11" s="376">
        <f>SUM(D11:H11)</f>
        <v>0</v>
      </c>
      <c r="D11" s="397"/>
      <c r="E11" s="397"/>
      <c r="F11" s="381"/>
      <c r="G11" s="382"/>
      <c r="H11" s="398"/>
    </row>
    <row r="12" spans="1:8" ht="20.100000000000001" customHeight="1" x14ac:dyDescent="0.25">
      <c r="A12" s="331"/>
      <c r="B12" s="328" t="s">
        <v>695</v>
      </c>
      <c r="C12" s="344">
        <f>SUM(D12:H12)</f>
        <v>0</v>
      </c>
      <c r="D12" s="383"/>
      <c r="E12" s="401"/>
      <c r="F12" s="386"/>
      <c r="G12" s="387"/>
      <c r="H12" s="402"/>
    </row>
    <row r="13" spans="1:8" ht="20.100000000000001" customHeight="1" x14ac:dyDescent="0.25">
      <c r="A13" s="331"/>
      <c r="B13" s="385" t="s">
        <v>696</v>
      </c>
      <c r="C13" s="344">
        <f>SUM(D13:H13)</f>
        <v>0</v>
      </c>
      <c r="D13" s="383"/>
      <c r="E13" s="401"/>
      <c r="F13" s="386"/>
      <c r="G13" s="387"/>
      <c r="H13" s="402"/>
    </row>
    <row r="14" spans="1:8" ht="20.100000000000001" customHeight="1" thickBot="1" x14ac:dyDescent="0.3">
      <c r="A14" s="332"/>
      <c r="B14" s="329" t="s">
        <v>697</v>
      </c>
      <c r="C14" s="344">
        <f>SUM(D14:H14)</f>
        <v>0</v>
      </c>
      <c r="D14" s="384"/>
      <c r="E14" s="399"/>
      <c r="F14" s="377"/>
      <c r="G14" s="378"/>
      <c r="H14" s="400"/>
    </row>
    <row r="15" spans="1:8" ht="20.100000000000001" customHeight="1" thickBot="1" x14ac:dyDescent="0.3">
      <c r="A15" s="330" t="s">
        <v>698</v>
      </c>
      <c r="B15" s="327"/>
      <c r="C15" s="380">
        <f t="shared" ref="C15:H15" si="3">SUM(C16)</f>
        <v>0</v>
      </c>
      <c r="D15" s="380">
        <f t="shared" si="3"/>
        <v>0</v>
      </c>
      <c r="E15" s="380">
        <f t="shared" si="3"/>
        <v>0</v>
      </c>
      <c r="F15" s="380">
        <f t="shared" si="3"/>
        <v>0</v>
      </c>
      <c r="G15" s="380">
        <f t="shared" si="3"/>
        <v>0</v>
      </c>
      <c r="H15" s="389">
        <f t="shared" si="3"/>
        <v>0</v>
      </c>
    </row>
    <row r="16" spans="1:8" ht="20.100000000000001" customHeight="1" thickTop="1" thickBot="1" x14ac:dyDescent="0.3">
      <c r="A16" s="332"/>
      <c r="B16" s="329" t="s">
        <v>699</v>
      </c>
      <c r="C16" s="388">
        <f>SUM(D16:H16)</f>
        <v>0</v>
      </c>
      <c r="D16" s="403"/>
      <c r="E16" s="403"/>
      <c r="F16" s="390"/>
      <c r="G16" s="391"/>
      <c r="H16" s="404">
        <v>0</v>
      </c>
    </row>
    <row r="17" spans="1:8" ht="20.100000000000001" customHeight="1" thickBot="1" x14ac:dyDescent="0.3">
      <c r="A17" s="330" t="s">
        <v>700</v>
      </c>
      <c r="B17" s="327"/>
      <c r="C17" s="380">
        <f t="shared" ref="C17:H17" si="4">SUM(C18:C24)</f>
        <v>0</v>
      </c>
      <c r="D17" s="380">
        <f t="shared" si="4"/>
        <v>0</v>
      </c>
      <c r="E17" s="380">
        <f t="shared" si="4"/>
        <v>0</v>
      </c>
      <c r="F17" s="380">
        <f t="shared" si="4"/>
        <v>0</v>
      </c>
      <c r="G17" s="380">
        <f t="shared" si="4"/>
        <v>0</v>
      </c>
      <c r="H17" s="389">
        <f t="shared" si="4"/>
        <v>0</v>
      </c>
    </row>
    <row r="18" spans="1:8" ht="20.100000000000001" customHeight="1" thickTop="1" x14ac:dyDescent="0.25">
      <c r="A18" s="331"/>
      <c r="B18" s="328" t="s">
        <v>701</v>
      </c>
      <c r="C18" s="376">
        <f>SUM(D18:H18)</f>
        <v>0</v>
      </c>
      <c r="D18" s="393"/>
      <c r="E18" s="397"/>
      <c r="F18" s="381"/>
      <c r="G18" s="382"/>
      <c r="H18" s="398"/>
    </row>
    <row r="19" spans="1:8" ht="20.100000000000001" customHeight="1" x14ac:dyDescent="0.25">
      <c r="A19" s="331"/>
      <c r="B19" s="328" t="s">
        <v>702</v>
      </c>
      <c r="C19" s="376">
        <f t="shared" ref="C19:C24" si="5">SUM(D19:H19)</f>
        <v>0</v>
      </c>
      <c r="D19" s="383"/>
      <c r="E19" s="401"/>
      <c r="F19" s="386"/>
      <c r="G19" s="387"/>
      <c r="H19" s="402"/>
    </row>
    <row r="20" spans="1:8" ht="20.100000000000001" customHeight="1" x14ac:dyDescent="0.25">
      <c r="A20" s="331"/>
      <c r="B20" s="328" t="s">
        <v>703</v>
      </c>
      <c r="C20" s="376">
        <f t="shared" si="5"/>
        <v>0</v>
      </c>
      <c r="D20" s="383"/>
      <c r="E20" s="401"/>
      <c r="F20" s="386"/>
      <c r="G20" s="387"/>
      <c r="H20" s="402"/>
    </row>
    <row r="21" spans="1:8" ht="20.100000000000001" customHeight="1" x14ac:dyDescent="0.25">
      <c r="A21" s="331"/>
      <c r="B21" s="328" t="s">
        <v>704</v>
      </c>
      <c r="C21" s="376">
        <f t="shared" si="5"/>
        <v>0</v>
      </c>
      <c r="D21" s="383"/>
      <c r="E21" s="401"/>
      <c r="F21" s="386"/>
      <c r="G21" s="387"/>
      <c r="H21" s="402"/>
    </row>
    <row r="22" spans="1:8" ht="20.100000000000001" customHeight="1" x14ac:dyDescent="0.25">
      <c r="A22" s="331"/>
      <c r="B22" s="328" t="s">
        <v>705</v>
      </c>
      <c r="C22" s="376">
        <f t="shared" si="5"/>
        <v>0</v>
      </c>
      <c r="D22" s="383"/>
      <c r="E22" s="401"/>
      <c r="F22" s="386"/>
      <c r="G22" s="387"/>
      <c r="H22" s="402"/>
    </row>
    <row r="23" spans="1:8" ht="20.100000000000001" customHeight="1" x14ac:dyDescent="0.25">
      <c r="A23" s="331"/>
      <c r="B23" s="328" t="s">
        <v>706</v>
      </c>
      <c r="C23" s="376">
        <f t="shared" si="5"/>
        <v>0</v>
      </c>
      <c r="D23" s="383"/>
      <c r="E23" s="401"/>
      <c r="F23" s="386"/>
      <c r="G23" s="387"/>
      <c r="H23" s="402"/>
    </row>
    <row r="24" spans="1:8" ht="20.100000000000001" customHeight="1" thickBot="1" x14ac:dyDescent="0.3">
      <c r="A24" s="332"/>
      <c r="B24" s="392" t="s">
        <v>707</v>
      </c>
      <c r="C24" s="376">
        <f t="shared" si="5"/>
        <v>0</v>
      </c>
      <c r="D24" s="384"/>
      <c r="E24" s="399"/>
      <c r="F24" s="377"/>
      <c r="G24" s="378"/>
      <c r="H24" s="400"/>
    </row>
    <row r="25" spans="1:8" ht="20.100000000000001" customHeight="1" thickBot="1" x14ac:dyDescent="0.3">
      <c r="A25" s="330" t="s">
        <v>708</v>
      </c>
      <c r="B25" s="327"/>
      <c r="C25" s="380">
        <f t="shared" ref="C25:H25" si="6">SUM(C26:C27)</f>
        <v>0</v>
      </c>
      <c r="D25" s="380">
        <f t="shared" si="6"/>
        <v>0</v>
      </c>
      <c r="E25" s="380">
        <f t="shared" si="6"/>
        <v>0</v>
      </c>
      <c r="F25" s="380">
        <f t="shared" si="6"/>
        <v>0</v>
      </c>
      <c r="G25" s="380">
        <f t="shared" si="6"/>
        <v>0</v>
      </c>
      <c r="H25" s="389">
        <f t="shared" si="6"/>
        <v>0</v>
      </c>
    </row>
    <row r="26" spans="1:8" ht="20.100000000000001" customHeight="1" thickTop="1" x14ac:dyDescent="0.25">
      <c r="A26" s="331"/>
      <c r="B26" s="328" t="s">
        <v>709</v>
      </c>
      <c r="C26" s="376">
        <f>SUM(D26:H26)</f>
        <v>0</v>
      </c>
      <c r="D26" s="393"/>
      <c r="E26" s="397"/>
      <c r="F26" s="381"/>
      <c r="G26" s="382"/>
      <c r="H26" s="398"/>
    </row>
    <row r="27" spans="1:8" ht="20.100000000000001" customHeight="1" thickBot="1" x14ac:dyDescent="0.3">
      <c r="A27" s="332"/>
      <c r="B27" s="329" t="s">
        <v>710</v>
      </c>
      <c r="C27" s="376">
        <f>SUM(D27:H27)</f>
        <v>0</v>
      </c>
      <c r="D27" s="384"/>
      <c r="E27" s="399"/>
      <c r="F27" s="377"/>
      <c r="G27" s="378"/>
      <c r="H27" s="400"/>
    </row>
    <row r="28" spans="1:8" ht="20.100000000000001" customHeight="1" thickBot="1" x14ac:dyDescent="0.3">
      <c r="A28" s="330" t="s">
        <v>711</v>
      </c>
      <c r="B28" s="327"/>
      <c r="C28" s="380">
        <f t="shared" ref="C28:H28" si="7">SUM(C29:C32)</f>
        <v>0</v>
      </c>
      <c r="D28" s="380">
        <f t="shared" si="7"/>
        <v>0</v>
      </c>
      <c r="E28" s="380">
        <f t="shared" si="7"/>
        <v>0</v>
      </c>
      <c r="F28" s="380">
        <f t="shared" si="7"/>
        <v>0</v>
      </c>
      <c r="G28" s="380">
        <f t="shared" si="7"/>
        <v>0</v>
      </c>
      <c r="H28" s="389">
        <f t="shared" si="7"/>
        <v>0</v>
      </c>
    </row>
    <row r="29" spans="1:8" ht="20.100000000000001" customHeight="1" thickTop="1" x14ac:dyDescent="0.25">
      <c r="A29" s="331"/>
      <c r="B29" s="328" t="s">
        <v>712</v>
      </c>
      <c r="C29" s="376">
        <f>SUM(D29:H29)</f>
        <v>0</v>
      </c>
      <c r="D29" s="393"/>
      <c r="E29" s="397"/>
      <c r="F29" s="381"/>
      <c r="G29" s="382"/>
      <c r="H29" s="398"/>
    </row>
    <row r="30" spans="1:8" ht="20.100000000000001" customHeight="1" x14ac:dyDescent="0.25">
      <c r="A30" s="331"/>
      <c r="B30" s="328" t="s">
        <v>713</v>
      </c>
      <c r="C30" s="376">
        <f>SUM(D30:H30)</f>
        <v>0</v>
      </c>
      <c r="D30" s="383"/>
      <c r="E30" s="401"/>
      <c r="F30" s="386"/>
      <c r="G30" s="387"/>
      <c r="H30" s="402"/>
    </row>
    <row r="31" spans="1:8" ht="20.100000000000001" customHeight="1" x14ac:dyDescent="0.25">
      <c r="A31" s="331"/>
      <c r="B31" s="328" t="s">
        <v>745</v>
      </c>
      <c r="C31" s="376">
        <f>SUM(D31:H31)</f>
        <v>0</v>
      </c>
      <c r="D31" s="383"/>
      <c r="E31" s="401"/>
      <c r="F31" s="386"/>
      <c r="G31" s="387"/>
      <c r="H31" s="402"/>
    </row>
    <row r="32" spans="1:8" ht="20.100000000000001" customHeight="1" thickBot="1" x14ac:dyDescent="0.3">
      <c r="A32" s="332"/>
      <c r="B32" s="329" t="s">
        <v>746</v>
      </c>
      <c r="C32" s="376">
        <f>SUM(D32:H32)</f>
        <v>0</v>
      </c>
      <c r="D32" s="384"/>
      <c r="E32" s="399"/>
      <c r="F32" s="377"/>
      <c r="G32" s="378"/>
      <c r="H32" s="400"/>
    </row>
    <row r="33" spans="1:8" ht="20.100000000000001" customHeight="1" thickBot="1" x14ac:dyDescent="0.3">
      <c r="A33" s="330" t="s">
        <v>732</v>
      </c>
      <c r="B33" s="327"/>
      <c r="C33" s="380">
        <f t="shared" ref="C33:H33" si="8">SUM(C34:C35)</f>
        <v>0</v>
      </c>
      <c r="D33" s="380">
        <f t="shared" si="8"/>
        <v>0</v>
      </c>
      <c r="E33" s="380">
        <f t="shared" si="8"/>
        <v>0</v>
      </c>
      <c r="F33" s="380">
        <f t="shared" si="8"/>
        <v>0</v>
      </c>
      <c r="G33" s="380">
        <f t="shared" si="8"/>
        <v>0</v>
      </c>
      <c r="H33" s="389">
        <f t="shared" si="8"/>
        <v>0</v>
      </c>
    </row>
    <row r="34" spans="1:8" ht="20.100000000000001" customHeight="1" thickTop="1" x14ac:dyDescent="0.25">
      <c r="A34" s="331"/>
      <c r="B34" s="328" t="s">
        <v>714</v>
      </c>
      <c r="C34" s="376">
        <f>SUM(D34:H34)</f>
        <v>0</v>
      </c>
      <c r="D34" s="397"/>
      <c r="E34" s="397"/>
      <c r="F34" s="397"/>
      <c r="G34" s="397"/>
      <c r="H34" s="394"/>
    </row>
    <row r="35" spans="1:8" ht="20.100000000000001" customHeight="1" thickBot="1" x14ac:dyDescent="0.3">
      <c r="A35" s="332"/>
      <c r="B35" s="329" t="s">
        <v>715</v>
      </c>
      <c r="C35" s="376">
        <f>SUM(D35:H35)</f>
        <v>0</v>
      </c>
      <c r="D35" s="399"/>
      <c r="E35" s="399"/>
      <c r="F35" s="399"/>
      <c r="G35" s="399"/>
      <c r="H35" s="395"/>
    </row>
    <row r="36" spans="1:8" ht="20.100000000000001" customHeight="1" thickBot="1" x14ac:dyDescent="0.3">
      <c r="A36" s="330" t="s">
        <v>716</v>
      </c>
      <c r="B36" s="327"/>
      <c r="C36" s="380">
        <f t="shared" ref="C36:H36" si="9">SUM(C37:C38)</f>
        <v>0</v>
      </c>
      <c r="D36" s="380">
        <f t="shared" si="9"/>
        <v>0</v>
      </c>
      <c r="E36" s="380">
        <f t="shared" si="9"/>
        <v>0</v>
      </c>
      <c r="F36" s="380">
        <f t="shared" si="9"/>
        <v>0</v>
      </c>
      <c r="G36" s="380">
        <f t="shared" si="9"/>
        <v>0</v>
      </c>
      <c r="H36" s="389">
        <f t="shared" si="9"/>
        <v>0</v>
      </c>
    </row>
    <row r="37" spans="1:8" ht="20.100000000000001" customHeight="1" thickTop="1" x14ac:dyDescent="0.25">
      <c r="A37" s="331"/>
      <c r="B37" s="328" t="s">
        <v>717</v>
      </c>
      <c r="C37" s="376">
        <f>SUM(D37:H37)</f>
        <v>0</v>
      </c>
      <c r="D37" s="397"/>
      <c r="E37" s="397"/>
      <c r="F37" s="397"/>
      <c r="G37" s="397"/>
      <c r="H37" s="414"/>
    </row>
    <row r="38" spans="1:8" ht="20.100000000000001" customHeight="1" thickBot="1" x14ac:dyDescent="0.3">
      <c r="A38" s="332"/>
      <c r="B38" s="329" t="s">
        <v>718</v>
      </c>
      <c r="C38" s="376">
        <f>SUM(D38:H38)</f>
        <v>0</v>
      </c>
      <c r="D38" s="399"/>
      <c r="E38" s="399"/>
      <c r="F38" s="399"/>
      <c r="G38" s="399"/>
      <c r="H38" s="395"/>
    </row>
    <row r="39" spans="1:8" ht="20.100000000000001" customHeight="1" thickBot="1" x14ac:dyDescent="0.3">
      <c r="A39" s="330" t="s">
        <v>719</v>
      </c>
      <c r="B39" s="327"/>
      <c r="C39" s="380">
        <f t="shared" ref="C39:H39" si="10">SUM(C40:C41)</f>
        <v>0</v>
      </c>
      <c r="D39" s="380">
        <f t="shared" si="10"/>
        <v>0</v>
      </c>
      <c r="E39" s="380">
        <f t="shared" si="10"/>
        <v>0</v>
      </c>
      <c r="F39" s="380">
        <f t="shared" si="10"/>
        <v>0</v>
      </c>
      <c r="G39" s="380">
        <f t="shared" si="10"/>
        <v>0</v>
      </c>
      <c r="H39" s="380">
        <f t="shared" si="10"/>
        <v>0</v>
      </c>
    </row>
    <row r="40" spans="1:8" ht="20.100000000000001" customHeight="1" thickTop="1" x14ac:dyDescent="0.25">
      <c r="A40" s="331"/>
      <c r="B40" s="328" t="s">
        <v>720</v>
      </c>
      <c r="C40" s="376">
        <f>SUM(D40:H40)</f>
        <v>0</v>
      </c>
      <c r="D40" s="397"/>
      <c r="E40" s="397"/>
      <c r="F40" s="397"/>
      <c r="G40" s="397"/>
      <c r="H40" s="398"/>
    </row>
    <row r="41" spans="1:8" ht="20.100000000000001" customHeight="1" thickBot="1" x14ac:dyDescent="0.3">
      <c r="A41" s="332"/>
      <c r="B41" s="329" t="s">
        <v>721</v>
      </c>
      <c r="C41" s="376">
        <f>SUM(D41:H41)</f>
        <v>0</v>
      </c>
      <c r="D41" s="399"/>
      <c r="E41" s="399"/>
      <c r="F41" s="399"/>
      <c r="G41" s="399"/>
      <c r="H41" s="400"/>
    </row>
    <row r="42" spans="1:8" ht="20.100000000000001" customHeight="1" thickBot="1" x14ac:dyDescent="0.3">
      <c r="A42" s="330" t="s">
        <v>722</v>
      </c>
      <c r="B42" s="327"/>
      <c r="C42" s="380">
        <f t="shared" ref="C42:H42" si="11">SUM(C43)</f>
        <v>0</v>
      </c>
      <c r="D42" s="380">
        <f t="shared" si="11"/>
        <v>0</v>
      </c>
      <c r="E42" s="380">
        <f t="shared" si="11"/>
        <v>0</v>
      </c>
      <c r="F42" s="380">
        <f t="shared" si="11"/>
        <v>0</v>
      </c>
      <c r="G42" s="380">
        <f t="shared" si="11"/>
        <v>0</v>
      </c>
      <c r="H42" s="380">
        <f t="shared" si="11"/>
        <v>0</v>
      </c>
    </row>
    <row r="43" spans="1:8" ht="39" customHeight="1" thickTop="1" thickBot="1" x14ac:dyDescent="0.3">
      <c r="A43" s="332"/>
      <c r="B43" s="334" t="s">
        <v>723</v>
      </c>
      <c r="C43" s="388">
        <f>SUM(D43:H43)</f>
        <v>0</v>
      </c>
      <c r="D43" s="403"/>
      <c r="E43" s="403"/>
      <c r="F43" s="403"/>
      <c r="G43" s="403"/>
      <c r="H43" s="404"/>
    </row>
    <row r="44" spans="1:8" ht="21" customHeight="1" thickBot="1" x14ac:dyDescent="0.3">
      <c r="A44" s="332" t="s">
        <v>762</v>
      </c>
      <c r="B44" s="334"/>
      <c r="C44" s="345"/>
      <c r="D44" s="347">
        <f>SUM(D12:D14,D18:D24,D26:D27,D29:D32)</f>
        <v>0</v>
      </c>
      <c r="E44" s="348">
        <f>SUM(E6)</f>
        <v>0</v>
      </c>
      <c r="F44" s="348">
        <f>SUM(F8,F11:F14,F16,F18:F24,F26:F27,F29:F32)</f>
        <v>0</v>
      </c>
      <c r="G44" s="412">
        <f>SUM(G6,G8,G11:G14,G16,G18:G24,G26:G27,G29:G32)</f>
        <v>0</v>
      </c>
      <c r="H44" s="406">
        <f>SUM(H34:H35,H37:H38)</f>
        <v>0</v>
      </c>
    </row>
    <row r="45" spans="1:8" ht="7.5" customHeight="1" thickBot="1" x14ac:dyDescent="0.3">
      <c r="A45" s="408"/>
      <c r="B45" s="409"/>
      <c r="C45" s="410"/>
      <c r="D45" s="410"/>
      <c r="E45" s="410"/>
      <c r="F45" s="410"/>
      <c r="G45" s="410"/>
      <c r="H45" s="411"/>
    </row>
    <row r="46" spans="1:8" s="336" customFormat="1" ht="20.100000000000001" customHeight="1" thickBot="1" x14ac:dyDescent="0.3">
      <c r="A46" s="335" t="s">
        <v>761</v>
      </c>
      <c r="B46" s="338"/>
      <c r="C46" s="346">
        <f t="shared" ref="C46:H46" si="12">SUM(C4,C7,C10,C15,C17,C25,C28,C33,C36,C39,C42)</f>
        <v>0</v>
      </c>
      <c r="D46" s="407">
        <f t="shared" si="12"/>
        <v>0</v>
      </c>
      <c r="E46" s="407">
        <f t="shared" si="12"/>
        <v>0</v>
      </c>
      <c r="F46" s="407">
        <f t="shared" si="12"/>
        <v>0</v>
      </c>
      <c r="G46" s="407">
        <f t="shared" si="12"/>
        <v>0</v>
      </c>
      <c r="H46" s="407">
        <f t="shared" si="12"/>
        <v>0</v>
      </c>
    </row>
    <row r="47" spans="1:8" x14ac:dyDescent="0.25">
      <c r="D47" s="405"/>
      <c r="E47" s="405"/>
      <c r="F47" s="405"/>
      <c r="G47" s="413"/>
      <c r="H47" s="413"/>
    </row>
    <row r="48" spans="1:8" ht="17.25" customHeight="1" x14ac:dyDescent="0.25">
      <c r="D48" s="405"/>
      <c r="E48" s="405"/>
      <c r="F48" s="405"/>
      <c r="G48" s="413"/>
      <c r="H48" s="413"/>
    </row>
    <row r="49" spans="4:8" x14ac:dyDescent="0.25">
      <c r="D49" s="405"/>
      <c r="E49" s="405"/>
      <c r="F49" s="405"/>
      <c r="G49" s="413"/>
      <c r="H49" s="413"/>
    </row>
    <row r="50" spans="4:8" x14ac:dyDescent="0.25">
      <c r="D50" s="405"/>
      <c r="E50" s="405"/>
      <c r="F50" s="405"/>
    </row>
  </sheetData>
  <sheetProtection algorithmName="SHA-512" hashValue="3GQQQ/1VuGIIoqbAGjfLNEJDIdhCm2LRGnBQ0foyCpkI2YDICJMhSZP0YyiaQr20b+dE4etsNQU3JI9NccrcpQ==" saltValue="DVRD73rWpmhnZF8h+eu5OQ==" spinCount="100000" sheet="1" objects="1" scenarios="1"/>
  <mergeCells count="6">
    <mergeCell ref="G1:H2"/>
    <mergeCell ref="D2:D3"/>
    <mergeCell ref="A3:B3"/>
    <mergeCell ref="E2:F2"/>
    <mergeCell ref="A1:C2"/>
    <mergeCell ref="D1:F1"/>
  </mergeCells>
  <pageMargins left="0.7" right="0.7" top="0.75" bottom="0.75" header="0.3" footer="0.3"/>
  <pageSetup scale="70" orientation="portrait" r:id="rId1"/>
  <headerFooter>
    <oddHeader xml:space="preserve">&amp;C&amp;"Arial,Bold"&amp;18PROJECT DEVELOPMENT _x000D_
COST SUMMARY WORKSHEET&amp;"Arial,Regular"&amp;10_x000D_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J18"/>
  <sheetViews>
    <sheetView showGridLines="0" workbookViewId="0">
      <selection activeCell="H8" sqref="H8"/>
    </sheetView>
  </sheetViews>
  <sheetFormatPr defaultColWidth="9.109375" defaultRowHeight="13.2" x14ac:dyDescent="0.25"/>
  <cols>
    <col min="1" max="1" width="21.6640625" style="273" customWidth="1"/>
    <col min="2" max="2" width="10.44140625" style="273" customWidth="1"/>
    <col min="3" max="3" width="9" style="273" customWidth="1"/>
    <col min="4" max="4" width="10.6640625" style="273" customWidth="1"/>
    <col min="5" max="5" width="10.33203125" style="273" customWidth="1"/>
    <col min="6" max="6" width="10.109375" style="273" customWidth="1"/>
    <col min="7" max="7" width="10.44140625" style="273" customWidth="1"/>
    <col min="8" max="8" width="11" style="273" customWidth="1"/>
    <col min="9" max="9" width="12.5546875" style="273" bestFit="1" customWidth="1"/>
    <col min="10" max="16384" width="9.109375" style="273"/>
  </cols>
  <sheetData>
    <row r="1" spans="1:10" ht="15.6" x14ac:dyDescent="0.3">
      <c r="A1" s="274" t="s">
        <v>928</v>
      </c>
      <c r="B1" s="274"/>
      <c r="C1" s="274"/>
      <c r="D1" s="274"/>
      <c r="E1" s="274"/>
      <c r="F1" s="274"/>
      <c r="G1" s="274"/>
      <c r="H1" s="274"/>
      <c r="I1" s="274"/>
      <c r="J1" s="275"/>
    </row>
    <row r="3" spans="1:10" x14ac:dyDescent="0.25">
      <c r="A3" s="743" t="s">
        <v>936</v>
      </c>
      <c r="B3" s="743"/>
      <c r="C3" s="743"/>
      <c r="D3" s="743"/>
      <c r="E3" s="743"/>
      <c r="F3" s="743"/>
      <c r="G3" s="743"/>
      <c r="H3" s="743"/>
      <c r="I3" s="743"/>
    </row>
    <row r="4" spans="1:10" ht="14.4" x14ac:dyDescent="0.3">
      <c r="A4" s="552" t="s">
        <v>934</v>
      </c>
      <c r="B4" s="548" t="s">
        <v>920</v>
      </c>
      <c r="C4" s="548" t="s">
        <v>921</v>
      </c>
      <c r="D4" s="548" t="s">
        <v>922</v>
      </c>
      <c r="E4" s="548" t="s">
        <v>923</v>
      </c>
      <c r="F4" s="548" t="s">
        <v>924</v>
      </c>
      <c r="G4" s="548" t="s">
        <v>925</v>
      </c>
      <c r="H4" s="548" t="s">
        <v>926</v>
      </c>
      <c r="I4" s="548" t="s">
        <v>927</v>
      </c>
      <c r="J4" s="545"/>
    </row>
    <row r="5" spans="1:10" ht="14.4" x14ac:dyDescent="0.3">
      <c r="A5" s="546">
        <v>0.3</v>
      </c>
      <c r="B5" s="554">
        <v>9950</v>
      </c>
      <c r="C5" s="554">
        <v>11350</v>
      </c>
      <c r="D5" s="554">
        <v>12800</v>
      </c>
      <c r="E5" s="554">
        <v>14200</v>
      </c>
      <c r="F5" s="554">
        <v>15350</v>
      </c>
      <c r="G5" s="554">
        <v>16450</v>
      </c>
      <c r="H5" s="554">
        <v>17600</v>
      </c>
      <c r="I5" s="554">
        <v>18750</v>
      </c>
      <c r="J5" s="545"/>
    </row>
    <row r="6" spans="1:10" ht="14.4" x14ac:dyDescent="0.3">
      <c r="A6" s="547">
        <v>0.5</v>
      </c>
      <c r="B6" s="555">
        <v>19600</v>
      </c>
      <c r="C6" s="555">
        <v>22400</v>
      </c>
      <c r="D6" s="555">
        <v>25200</v>
      </c>
      <c r="E6" s="555">
        <v>30000</v>
      </c>
      <c r="F6" s="555">
        <v>35140</v>
      </c>
      <c r="G6" s="555">
        <v>40280</v>
      </c>
      <c r="H6" s="555">
        <v>45420</v>
      </c>
      <c r="I6" s="555">
        <v>50560</v>
      </c>
      <c r="J6" s="545"/>
    </row>
    <row r="7" spans="1:10" ht="14.4" x14ac:dyDescent="0.3">
      <c r="A7" s="546">
        <v>0.6</v>
      </c>
      <c r="B7" s="554">
        <v>32650</v>
      </c>
      <c r="C7" s="554">
        <v>37300</v>
      </c>
      <c r="D7" s="554">
        <v>41950</v>
      </c>
      <c r="E7" s="554">
        <v>46600</v>
      </c>
      <c r="F7" s="554">
        <v>50350</v>
      </c>
      <c r="G7" s="554">
        <v>54100</v>
      </c>
      <c r="H7" s="554">
        <v>57800</v>
      </c>
      <c r="I7" s="554">
        <v>61550</v>
      </c>
      <c r="J7" s="545"/>
    </row>
    <row r="8" spans="1:10" ht="14.4" x14ac:dyDescent="0.3">
      <c r="A8" s="549">
        <v>0.8</v>
      </c>
      <c r="B8" s="556">
        <v>52200</v>
      </c>
      <c r="C8" s="556">
        <v>59650</v>
      </c>
      <c r="D8" s="556">
        <v>67100</v>
      </c>
      <c r="E8" s="556">
        <v>74550</v>
      </c>
      <c r="F8" s="556">
        <v>80550</v>
      </c>
      <c r="G8" s="556">
        <v>86500</v>
      </c>
      <c r="H8" s="556">
        <v>92450</v>
      </c>
      <c r="I8" s="556">
        <v>98450</v>
      </c>
      <c r="J8" s="545"/>
    </row>
    <row r="9" spans="1:10" ht="14.4" x14ac:dyDescent="0.3">
      <c r="A9" s="547">
        <v>1</v>
      </c>
      <c r="B9" s="555">
        <v>66150</v>
      </c>
      <c r="C9" s="555">
        <v>75600</v>
      </c>
      <c r="D9" s="555">
        <v>85050</v>
      </c>
      <c r="E9" s="555">
        <v>94500</v>
      </c>
      <c r="F9" s="555">
        <v>102050</v>
      </c>
      <c r="G9" s="555">
        <v>109600</v>
      </c>
      <c r="H9" s="555">
        <v>117200</v>
      </c>
      <c r="I9" s="555">
        <v>124750</v>
      </c>
      <c r="J9" s="545"/>
    </row>
    <row r="10" spans="1:10" ht="14.4" x14ac:dyDescent="0.3">
      <c r="A10" s="549">
        <v>1.2</v>
      </c>
      <c r="B10" s="556">
        <v>79400</v>
      </c>
      <c r="C10" s="556">
        <v>90700</v>
      </c>
      <c r="D10" s="556">
        <v>102050</v>
      </c>
      <c r="E10" s="556">
        <v>113400</v>
      </c>
      <c r="F10" s="556">
        <v>122450</v>
      </c>
      <c r="G10" s="556">
        <v>131550</v>
      </c>
      <c r="H10" s="556">
        <v>140600</v>
      </c>
      <c r="I10" s="556">
        <v>149700</v>
      </c>
      <c r="J10" s="545"/>
    </row>
    <row r="11" spans="1:10" ht="14.4" x14ac:dyDescent="0.3">
      <c r="B11" s="545"/>
      <c r="C11" s="545"/>
      <c r="D11" s="545"/>
      <c r="E11" s="545"/>
      <c r="F11" s="545"/>
      <c r="G11" s="545"/>
      <c r="H11" s="545"/>
      <c r="I11" s="545"/>
      <c r="J11" s="545"/>
    </row>
    <row r="12" spans="1:10" x14ac:dyDescent="0.25">
      <c r="A12" s="744" t="s">
        <v>935</v>
      </c>
      <c r="B12" s="745"/>
      <c r="C12" s="550">
        <v>0.3</v>
      </c>
      <c r="D12" s="550">
        <v>0.5</v>
      </c>
      <c r="E12" s="550">
        <v>0.6</v>
      </c>
      <c r="F12" s="550">
        <v>0.8</v>
      </c>
      <c r="G12" s="550">
        <v>1</v>
      </c>
      <c r="H12" s="550">
        <v>1.2</v>
      </c>
    </row>
    <row r="13" spans="1:10" x14ac:dyDescent="0.25">
      <c r="A13" s="741" t="s">
        <v>929</v>
      </c>
      <c r="B13" s="742"/>
      <c r="C13" s="559">
        <f>(30%*B5)/12</f>
        <v>248.75</v>
      </c>
      <c r="D13" s="557">
        <f>(30%*B6)/12</f>
        <v>490</v>
      </c>
      <c r="E13" s="559">
        <f>(30%*B7)/12</f>
        <v>816.25</v>
      </c>
      <c r="F13" s="557">
        <f>(30%*B8)/12</f>
        <v>1305</v>
      </c>
      <c r="G13" s="559">
        <f>(30%*B9)/12</f>
        <v>1653.75</v>
      </c>
      <c r="H13" s="557">
        <f>(30%*B10)/12</f>
        <v>1985</v>
      </c>
    </row>
    <row r="14" spans="1:10" x14ac:dyDescent="0.25">
      <c r="A14" s="746" t="s">
        <v>930</v>
      </c>
      <c r="B14" s="747"/>
      <c r="C14" s="560">
        <f>(30%*C5)/12</f>
        <v>283.75</v>
      </c>
      <c r="D14" s="558">
        <f>(30%*C6)/12</f>
        <v>560</v>
      </c>
      <c r="E14" s="560">
        <f>(30%*C7)/12</f>
        <v>932.5</v>
      </c>
      <c r="F14" s="560">
        <f>(30%*C8)/12</f>
        <v>1491.25</v>
      </c>
      <c r="G14" s="560">
        <f>(30%*C9)/12</f>
        <v>1890</v>
      </c>
      <c r="H14" s="560">
        <f>(30%*C10)/12</f>
        <v>2267.5</v>
      </c>
    </row>
    <row r="15" spans="1:10" x14ac:dyDescent="0.25">
      <c r="A15" s="741" t="s">
        <v>931</v>
      </c>
      <c r="B15" s="742"/>
      <c r="C15" s="557">
        <f>(30%*D5)/12</f>
        <v>320</v>
      </c>
      <c r="D15" s="557">
        <f>(30%*D6)/12</f>
        <v>630</v>
      </c>
      <c r="E15" s="559">
        <f>(30%*D7)/12</f>
        <v>1048.75</v>
      </c>
      <c r="F15" s="559">
        <f>(30%*D8)/12</f>
        <v>1677.5</v>
      </c>
      <c r="G15" s="559">
        <f>(30%*D9)/12</f>
        <v>2126.25</v>
      </c>
      <c r="H15" s="559">
        <f>(30%*D10)/12</f>
        <v>2551.25</v>
      </c>
      <c r="I15" s="553"/>
    </row>
    <row r="16" spans="1:10" x14ac:dyDescent="0.25">
      <c r="A16" s="746" t="s">
        <v>932</v>
      </c>
      <c r="B16" s="747"/>
      <c r="C16" s="558">
        <f>(30%*E5)/12</f>
        <v>355</v>
      </c>
      <c r="D16" s="558">
        <f>(30%*E6)/12</f>
        <v>750</v>
      </c>
      <c r="E16" s="558">
        <f>(30%*E7)/12</f>
        <v>1165</v>
      </c>
      <c r="F16" s="560">
        <f>(30%*E8)/12</f>
        <v>1863.75</v>
      </c>
      <c r="G16" s="560">
        <f>(30%*E9)/12</f>
        <v>2362.5</v>
      </c>
      <c r="H16" s="558">
        <f>(30%*E10)/12</f>
        <v>2835</v>
      </c>
      <c r="I16" s="553"/>
    </row>
    <row r="17" spans="1:9" x14ac:dyDescent="0.25">
      <c r="A17" s="741" t="s">
        <v>933</v>
      </c>
      <c r="B17" s="742"/>
      <c r="C17" s="559">
        <f>(30%*F5)/12</f>
        <v>383.75</v>
      </c>
      <c r="D17" s="559">
        <f>(30%*F6)/12</f>
        <v>878.5</v>
      </c>
      <c r="E17" s="559">
        <f>(30%*F7)/12</f>
        <v>1258.75</v>
      </c>
      <c r="F17" s="559">
        <f>(30%*F8)/12</f>
        <v>2013.75</v>
      </c>
      <c r="G17" s="559">
        <f>(30%*F9)/12</f>
        <v>2551.25</v>
      </c>
      <c r="H17" s="559">
        <f>(30%*F10)/12</f>
        <v>3061.25</v>
      </c>
      <c r="I17" s="553"/>
    </row>
    <row r="18" spans="1:9" x14ac:dyDescent="0.25">
      <c r="C18" s="551"/>
      <c r="D18" s="551"/>
      <c r="E18" s="551"/>
      <c r="F18" s="551"/>
      <c r="G18" s="551"/>
      <c r="H18" s="551"/>
      <c r="I18" s="553"/>
    </row>
  </sheetData>
  <sheetProtection algorithmName="SHA-512" hashValue="JgpWMgB2hfJ3QvYIRo7e0BkgzC/zBESHJzQvjXMcJWUUnTWdPp9cuI34eQYLUx6hbBCqDqJMQfOckUcNfqmoJA==" saltValue="XVVIyV/rNohCOfBwOKGHMg==" spinCount="100000" sheet="1" objects="1" scenarios="1"/>
  <mergeCells count="7">
    <mergeCell ref="A17:B17"/>
    <mergeCell ref="A3:I3"/>
    <mergeCell ref="A12:B12"/>
    <mergeCell ref="A13:B13"/>
    <mergeCell ref="A14:B14"/>
    <mergeCell ref="A15:B15"/>
    <mergeCell ref="A16:B16"/>
  </mergeCells>
  <phoneticPr fontId="72" type="noConversion"/>
  <printOptions horizontalCentered="1"/>
  <pageMargins left="0.5" right="0.5" top="1" bottom="0.5" header="0.25" footer="0.2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I17"/>
  <sheetViews>
    <sheetView zoomScaleNormal="100" zoomScaleSheetLayoutView="110" workbookViewId="0">
      <selection activeCell="J9" sqref="J9"/>
    </sheetView>
  </sheetViews>
  <sheetFormatPr defaultRowHeight="13.2" x14ac:dyDescent="0.25"/>
  <sheetData>
    <row r="1" spans="1:9" ht="22.8" x14ac:dyDescent="0.4">
      <c r="A1" s="749" t="s">
        <v>887</v>
      </c>
      <c r="B1" s="749"/>
      <c r="C1" s="749"/>
      <c r="D1" s="749"/>
      <c r="E1" s="749"/>
      <c r="F1" s="749"/>
      <c r="G1" s="749"/>
      <c r="H1" s="749"/>
      <c r="I1" s="749"/>
    </row>
    <row r="3" spans="1:9" ht="17.399999999999999" x14ac:dyDescent="0.3">
      <c r="A3" s="748" t="s">
        <v>888</v>
      </c>
      <c r="B3" s="748"/>
      <c r="C3" s="748"/>
      <c r="D3" s="748"/>
      <c r="E3" s="748"/>
      <c r="F3" s="748"/>
      <c r="G3" s="748"/>
      <c r="H3" s="748"/>
      <c r="I3" s="748"/>
    </row>
    <row r="6" spans="1:9" ht="18" x14ac:dyDescent="0.25">
      <c r="D6" s="543" t="s">
        <v>42</v>
      </c>
      <c r="E6" s="540"/>
      <c r="G6" s="541"/>
    </row>
    <row r="7" spans="1:9" ht="14.4" x14ac:dyDescent="0.25">
      <c r="G7" s="542"/>
    </row>
    <row r="8" spans="1:9" ht="18" x14ac:dyDescent="0.25">
      <c r="D8" s="544" t="s">
        <v>892</v>
      </c>
      <c r="G8" s="542"/>
    </row>
    <row r="9" spans="1:9" ht="18" x14ac:dyDescent="0.25">
      <c r="D9" s="544" t="s">
        <v>895</v>
      </c>
      <c r="G9" s="542"/>
    </row>
    <row r="10" spans="1:9" ht="18" x14ac:dyDescent="0.25">
      <c r="D10" s="544" t="s">
        <v>891</v>
      </c>
      <c r="G10" s="542"/>
    </row>
    <row r="11" spans="1:9" ht="18" x14ac:dyDescent="0.25">
      <c r="D11" s="544" t="s">
        <v>890</v>
      </c>
      <c r="G11" s="542"/>
    </row>
    <row r="12" spans="1:9" ht="18" x14ac:dyDescent="0.25">
      <c r="D12" s="544" t="s">
        <v>889</v>
      </c>
      <c r="G12" s="542"/>
    </row>
    <row r="13" spans="1:9" ht="18" x14ac:dyDescent="0.25">
      <c r="D13" s="544" t="s">
        <v>893</v>
      </c>
      <c r="G13" s="542"/>
    </row>
    <row r="14" spans="1:9" ht="18" x14ac:dyDescent="0.25">
      <c r="B14" s="542"/>
      <c r="D14" s="544" t="s">
        <v>894</v>
      </c>
      <c r="G14" s="540"/>
    </row>
    <row r="15" spans="1:9" ht="14.4" x14ac:dyDescent="0.25">
      <c r="B15" s="542"/>
    </row>
    <row r="16" spans="1:9" ht="14.4" x14ac:dyDescent="0.25">
      <c r="B16" s="542" t="s">
        <v>896</v>
      </c>
      <c r="D16" s="542"/>
      <c r="G16" s="542"/>
    </row>
    <row r="17" spans="2:7" ht="14.4" x14ac:dyDescent="0.25">
      <c r="B17" s="542"/>
      <c r="D17" s="540"/>
      <c r="G17" s="540"/>
    </row>
  </sheetData>
  <sheetProtection algorithmName="SHA-512" hashValue="l46Pvfu9H+VFmNWV6FvZHh8GYj+467Rg4FWIj1pR89yXU7ldVUeRm6Bef603FSsHZ/PnwYUrQhMocRO2snyW2A==" saltValue="VOSJZ4Rm3cx7Dk+yhvTNoA==" spinCount="100000" sheet="1" objects="1" scenarios="1"/>
  <mergeCells count="2">
    <mergeCell ref="A3:I3"/>
    <mergeCell ref="A1:I1"/>
  </mergeCells>
  <phoneticPr fontId="17" type="noConversion"/>
  <pageMargins left="0.75" right="0.75" top="0.75" bottom="0.7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J44"/>
  <sheetViews>
    <sheetView topLeftCell="A27" workbookViewId="0">
      <selection activeCell="B27" sqref="B27:I27"/>
    </sheetView>
  </sheetViews>
  <sheetFormatPr defaultRowHeight="13.2" x14ac:dyDescent="0.25"/>
  <cols>
    <col min="2" max="2" width="9.44140625" customWidth="1"/>
  </cols>
  <sheetData>
    <row r="1" spans="1:9" ht="15.6" x14ac:dyDescent="0.3">
      <c r="A1" s="765" t="s">
        <v>352</v>
      </c>
      <c r="B1" s="765"/>
      <c r="C1" s="765"/>
      <c r="D1" s="765"/>
      <c r="E1" s="765"/>
      <c r="F1" s="765"/>
      <c r="G1" s="765"/>
      <c r="H1" s="765"/>
      <c r="I1" s="765"/>
    </row>
    <row r="2" spans="1:9" ht="15.6" x14ac:dyDescent="0.3">
      <c r="A2" s="766" t="s">
        <v>353</v>
      </c>
      <c r="B2" s="766"/>
      <c r="C2" s="766"/>
      <c r="D2" s="766"/>
      <c r="E2" s="766"/>
      <c r="F2" s="766"/>
      <c r="G2" s="766"/>
      <c r="H2" s="766"/>
      <c r="I2" s="766"/>
    </row>
    <row r="3" spans="1:9" ht="15.6" x14ac:dyDescent="0.3">
      <c r="A3" s="767" t="s">
        <v>354</v>
      </c>
      <c r="B3" s="767"/>
      <c r="C3" s="767"/>
      <c r="D3" s="767"/>
      <c r="E3" s="767"/>
      <c r="F3" s="767"/>
      <c r="G3" s="767"/>
      <c r="H3" s="767"/>
      <c r="I3" s="767"/>
    </row>
    <row r="6" spans="1:9" ht="15.6" x14ac:dyDescent="0.3">
      <c r="A6" s="767" t="s">
        <v>355</v>
      </c>
      <c r="B6" s="767"/>
      <c r="C6" s="767"/>
      <c r="D6" s="767"/>
      <c r="E6" s="767"/>
      <c r="F6" s="767"/>
      <c r="G6" s="767"/>
      <c r="H6" s="767"/>
      <c r="I6" s="767"/>
    </row>
    <row r="7" spans="1:9" x14ac:dyDescent="0.25">
      <c r="B7" s="761"/>
      <c r="C7" s="761"/>
      <c r="D7" s="761"/>
      <c r="E7" s="761"/>
      <c r="F7" s="761"/>
      <c r="G7" s="761"/>
      <c r="H7" s="761"/>
    </row>
    <row r="8" spans="1:9" x14ac:dyDescent="0.25">
      <c r="B8" s="757" t="s">
        <v>356</v>
      </c>
      <c r="C8" s="757"/>
      <c r="D8" s="757"/>
      <c r="E8" s="757"/>
      <c r="F8" s="757"/>
      <c r="G8" s="757"/>
      <c r="H8" s="757"/>
    </row>
    <row r="10" spans="1:9" ht="15.6" x14ac:dyDescent="0.25">
      <c r="A10" s="754" t="s">
        <v>382</v>
      </c>
      <c r="B10" s="754"/>
      <c r="C10" s="754"/>
      <c r="D10" s="754"/>
      <c r="E10" s="754"/>
      <c r="F10" s="754"/>
      <c r="G10" s="754"/>
      <c r="H10" s="754"/>
      <c r="I10" s="754"/>
    </row>
    <row r="11" spans="1:9" s="211" customFormat="1" ht="18" customHeight="1" x14ac:dyDescent="0.25">
      <c r="A11" s="281" t="s">
        <v>357</v>
      </c>
    </row>
    <row r="13" spans="1:9" x14ac:dyDescent="0.25">
      <c r="A13" s="249" t="s">
        <v>653</v>
      </c>
      <c r="B13" s="764"/>
      <c r="C13" s="764"/>
      <c r="D13" s="764"/>
      <c r="E13" s="764"/>
      <c r="F13" s="764"/>
      <c r="G13" t="s">
        <v>377</v>
      </c>
    </row>
    <row r="14" spans="1:9" ht="50.25" customHeight="1" x14ac:dyDescent="0.25">
      <c r="A14" s="249"/>
      <c r="B14" s="754" t="s">
        <v>905</v>
      </c>
      <c r="C14" s="762"/>
      <c r="D14" s="762"/>
      <c r="E14" s="762"/>
      <c r="F14" s="762"/>
      <c r="G14" s="762"/>
      <c r="H14" s="762"/>
      <c r="I14" s="762"/>
    </row>
    <row r="15" spans="1:9" ht="113.25" customHeight="1" x14ac:dyDescent="0.25">
      <c r="A15" s="249" t="s">
        <v>661</v>
      </c>
      <c r="B15" s="754" t="s">
        <v>918</v>
      </c>
      <c r="C15" s="754"/>
      <c r="D15" s="754"/>
      <c r="E15" s="754"/>
      <c r="F15" s="754"/>
      <c r="G15" s="754"/>
      <c r="H15" s="754"/>
      <c r="I15" s="754"/>
    </row>
    <row r="16" spans="1:9" ht="15.6" x14ac:dyDescent="0.25">
      <c r="A16" s="249" t="s">
        <v>44</v>
      </c>
      <c r="B16" s="763"/>
      <c r="C16" s="763"/>
      <c r="D16" s="763"/>
      <c r="E16" s="763"/>
      <c r="F16" s="763"/>
      <c r="G16" s="278" t="s">
        <v>377</v>
      </c>
      <c r="H16" s="279"/>
      <c r="I16" s="262"/>
    </row>
    <row r="17" spans="1:10" ht="19.5" customHeight="1" x14ac:dyDescent="0.25">
      <c r="A17" s="249"/>
      <c r="B17" s="754" t="s">
        <v>906</v>
      </c>
      <c r="C17" s="754"/>
      <c r="D17" s="754"/>
      <c r="E17" s="754"/>
      <c r="F17" s="754"/>
      <c r="G17" s="754"/>
      <c r="H17" s="754"/>
      <c r="I17" s="754"/>
    </row>
    <row r="18" spans="1:10" ht="15.6" x14ac:dyDescent="0.3">
      <c r="A18" s="248" t="s">
        <v>358</v>
      </c>
    </row>
    <row r="20" spans="1:10" ht="15.6" x14ac:dyDescent="0.25">
      <c r="A20" s="250" t="s">
        <v>359</v>
      </c>
      <c r="B20" s="758"/>
      <c r="C20" s="758"/>
      <c r="D20" s="758"/>
      <c r="E20" s="758"/>
      <c r="F20" s="758"/>
      <c r="G20" s="278" t="s">
        <v>377</v>
      </c>
    </row>
    <row r="21" spans="1:10" ht="42.75" customHeight="1" x14ac:dyDescent="0.25">
      <c r="A21" s="250"/>
      <c r="B21" s="754" t="s">
        <v>907</v>
      </c>
      <c r="C21" s="754"/>
      <c r="D21" s="754"/>
      <c r="E21" s="754"/>
      <c r="F21" s="754"/>
      <c r="G21" s="754"/>
      <c r="H21" s="754"/>
      <c r="I21" s="754"/>
    </row>
    <row r="22" spans="1:10" ht="28.5" customHeight="1" x14ac:dyDescent="0.25">
      <c r="B22" s="760"/>
      <c r="C22" s="760"/>
      <c r="D22" s="760"/>
      <c r="E22" s="760"/>
      <c r="F22" s="760"/>
      <c r="G22" s="760"/>
      <c r="H22" s="760"/>
      <c r="I22" s="760"/>
    </row>
    <row r="23" spans="1:10" ht="4.5" customHeight="1" x14ac:dyDescent="0.25">
      <c r="A23" s="149"/>
      <c r="B23" s="280"/>
      <c r="C23" s="280"/>
      <c r="D23" s="280"/>
      <c r="E23" s="280"/>
      <c r="F23" s="280"/>
      <c r="G23" s="280"/>
      <c r="H23" s="280"/>
      <c r="I23" s="280"/>
      <c r="J23" s="149"/>
    </row>
    <row r="24" spans="1:10" ht="15.6" x14ac:dyDescent="0.3">
      <c r="B24" s="248" t="s">
        <v>360</v>
      </c>
      <c r="C24" s="761"/>
      <c r="D24" s="761"/>
      <c r="E24" s="761"/>
      <c r="F24" s="761"/>
      <c r="G24" s="761"/>
      <c r="H24" s="170" t="s">
        <v>361</v>
      </c>
    </row>
    <row r="25" spans="1:10" ht="15.6" x14ac:dyDescent="0.25">
      <c r="A25" s="250" t="s">
        <v>362</v>
      </c>
      <c r="B25" s="281" t="s">
        <v>378</v>
      </c>
      <c r="C25" s="261"/>
      <c r="D25" s="261"/>
      <c r="E25" s="261"/>
      <c r="F25" s="261"/>
      <c r="G25" s="261"/>
      <c r="H25" s="261"/>
      <c r="I25" s="261"/>
    </row>
    <row r="26" spans="1:10" ht="15.6" x14ac:dyDescent="0.25">
      <c r="A26" s="250"/>
      <c r="B26" s="758"/>
      <c r="C26" s="758"/>
      <c r="D26" s="758"/>
      <c r="E26" s="758"/>
      <c r="F26" s="758"/>
      <c r="G26" s="278" t="s">
        <v>377</v>
      </c>
      <c r="H26" s="261"/>
      <c r="I26" s="261"/>
    </row>
    <row r="27" spans="1:10" ht="65.25" customHeight="1" x14ac:dyDescent="0.25">
      <c r="A27" s="250"/>
      <c r="B27" s="754" t="s">
        <v>908</v>
      </c>
      <c r="C27" s="754"/>
      <c r="D27" s="754"/>
      <c r="E27" s="754"/>
      <c r="F27" s="754"/>
      <c r="G27" s="754"/>
      <c r="H27" s="754"/>
      <c r="I27" s="754"/>
    </row>
    <row r="28" spans="1:10" ht="15.6" x14ac:dyDescent="0.25">
      <c r="A28" s="250" t="s">
        <v>363</v>
      </c>
      <c r="B28" s="758"/>
      <c r="C28" s="758"/>
      <c r="D28" s="758"/>
      <c r="E28" s="758"/>
      <c r="F28" s="758"/>
      <c r="G28" s="278" t="s">
        <v>377</v>
      </c>
      <c r="H28" s="262"/>
      <c r="I28" s="262"/>
    </row>
    <row r="29" spans="1:10" ht="15.75" customHeight="1" x14ac:dyDescent="0.25">
      <c r="A29" s="250"/>
      <c r="B29" s="279" t="s">
        <v>379</v>
      </c>
      <c r="C29" s="758"/>
      <c r="D29" s="758"/>
      <c r="E29" s="758"/>
      <c r="F29" s="758"/>
      <c r="G29" s="758"/>
      <c r="H29" s="758"/>
      <c r="I29" s="758"/>
    </row>
    <row r="30" spans="1:10" ht="17.25" customHeight="1" x14ac:dyDescent="0.25">
      <c r="A30" s="250"/>
      <c r="B30" s="754" t="s">
        <v>380</v>
      </c>
      <c r="C30" s="754"/>
      <c r="D30" s="754"/>
      <c r="E30" s="754"/>
      <c r="F30" s="754"/>
      <c r="G30" s="754"/>
      <c r="H30" s="754"/>
      <c r="I30" s="754"/>
    </row>
    <row r="31" spans="1:10" ht="15.6" x14ac:dyDescent="0.25">
      <c r="A31" s="250"/>
      <c r="B31" s="758"/>
      <c r="C31" s="758"/>
      <c r="D31" s="758"/>
      <c r="E31" s="758"/>
      <c r="F31" s="758"/>
      <c r="G31" s="759" t="s">
        <v>377</v>
      </c>
      <c r="H31" s="759"/>
      <c r="I31" s="261"/>
    </row>
    <row r="32" spans="1:10" ht="48.75" customHeight="1" x14ac:dyDescent="0.25">
      <c r="A32" s="250"/>
      <c r="B32" s="700" t="s">
        <v>909</v>
      </c>
      <c r="C32" s="700"/>
      <c r="D32" s="700"/>
      <c r="E32" s="700"/>
      <c r="F32" s="700"/>
      <c r="G32" s="700"/>
      <c r="H32" s="700"/>
      <c r="I32" s="700"/>
    </row>
    <row r="34" spans="1:9" ht="13.8" x14ac:dyDescent="0.25">
      <c r="A34" s="753" t="s">
        <v>366</v>
      </c>
      <c r="B34" s="753"/>
      <c r="C34" s="753"/>
      <c r="D34" s="753"/>
      <c r="E34" s="753"/>
      <c r="F34" s="753"/>
      <c r="G34" s="753"/>
      <c r="H34" s="753"/>
      <c r="I34" s="753"/>
    </row>
    <row r="36" spans="1:9" ht="15.6" x14ac:dyDescent="0.3">
      <c r="A36" s="252" t="s">
        <v>364</v>
      </c>
    </row>
    <row r="38" spans="1:9" ht="15.6" x14ac:dyDescent="0.3">
      <c r="A38" s="183" t="s">
        <v>367</v>
      </c>
      <c r="B38" s="251"/>
      <c r="C38" s="183" t="s">
        <v>368</v>
      </c>
      <c r="D38" s="251"/>
      <c r="E38" s="183" t="s">
        <v>365</v>
      </c>
      <c r="F38" s="251"/>
      <c r="G38" s="183" t="s">
        <v>369</v>
      </c>
      <c r="H38" s="251"/>
    </row>
    <row r="40" spans="1:9" ht="15.6" x14ac:dyDescent="0.25">
      <c r="A40" s="754" t="s">
        <v>370</v>
      </c>
      <c r="B40" s="754"/>
      <c r="C40" s="754"/>
      <c r="D40" s="754"/>
      <c r="E40" s="754"/>
      <c r="F40" s="754"/>
      <c r="G40" s="754"/>
      <c r="H40" s="754"/>
      <c r="I40" s="754"/>
    </row>
    <row r="41" spans="1:9" x14ac:dyDescent="0.25">
      <c r="A41" s="755"/>
      <c r="B41" s="755"/>
      <c r="C41" s="755"/>
      <c r="D41" s="755"/>
      <c r="F41" s="251"/>
      <c r="G41" s="251"/>
    </row>
    <row r="42" spans="1:9" x14ac:dyDescent="0.25">
      <c r="A42" s="756" t="s">
        <v>27</v>
      </c>
      <c r="B42" s="756"/>
      <c r="C42" s="756"/>
      <c r="D42" s="756"/>
      <c r="F42" s="757" t="s">
        <v>28</v>
      </c>
      <c r="G42" s="757"/>
    </row>
    <row r="43" spans="1:9" ht="13.8" thickBot="1" x14ac:dyDescent="0.3"/>
    <row r="44" spans="1:9" ht="47.25" customHeight="1" thickBot="1" x14ac:dyDescent="0.3">
      <c r="A44" s="750" t="s">
        <v>381</v>
      </c>
      <c r="B44" s="751"/>
      <c r="C44" s="751"/>
      <c r="D44" s="751"/>
      <c r="E44" s="751"/>
      <c r="F44" s="751"/>
      <c r="G44" s="751"/>
      <c r="H44" s="751"/>
      <c r="I44" s="752"/>
    </row>
  </sheetData>
  <sheetProtection algorithmName="SHA-512" hashValue="rtCLR/8J1yIBouvaEPbn9EcVhv57zvQ6IMSy2SpnkcAfxghBNILC+qBz5HOkzkpQQq5PuTARIvW2VRDNCuwUdg==" saltValue="UVg3ztnu2BeGINC/EtdJag==" spinCount="100000" sheet="1" objects="1" scenarios="1"/>
  <mergeCells count="30">
    <mergeCell ref="B7:H7"/>
    <mergeCell ref="B8:H8"/>
    <mergeCell ref="A10:I10"/>
    <mergeCell ref="B13:F13"/>
    <mergeCell ref="A1:I1"/>
    <mergeCell ref="A2:I2"/>
    <mergeCell ref="A3:I3"/>
    <mergeCell ref="A6:I6"/>
    <mergeCell ref="B20:F20"/>
    <mergeCell ref="B21:I21"/>
    <mergeCell ref="B22:I22"/>
    <mergeCell ref="C24:G24"/>
    <mergeCell ref="B14:I14"/>
    <mergeCell ref="B15:I15"/>
    <mergeCell ref="B16:F16"/>
    <mergeCell ref="B17:I17"/>
    <mergeCell ref="B30:I30"/>
    <mergeCell ref="B31:F31"/>
    <mergeCell ref="G31:H31"/>
    <mergeCell ref="B32:I32"/>
    <mergeCell ref="B26:F26"/>
    <mergeCell ref="B27:I27"/>
    <mergeCell ref="B28:F28"/>
    <mergeCell ref="C29:I29"/>
    <mergeCell ref="A44:I44"/>
    <mergeCell ref="A34:I34"/>
    <mergeCell ref="A40:I40"/>
    <mergeCell ref="A41:D41"/>
    <mergeCell ref="A42:D42"/>
    <mergeCell ref="F42:G42"/>
  </mergeCells>
  <phoneticPr fontId="17"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H211"/>
  <sheetViews>
    <sheetView showGridLines="0" view="pageBreakPreview" topLeftCell="B1" zoomScale="70" zoomScaleNormal="100" zoomScaleSheetLayoutView="70" workbookViewId="0">
      <selection activeCell="D17" sqref="D17:D28"/>
    </sheetView>
  </sheetViews>
  <sheetFormatPr defaultColWidth="9.109375" defaultRowHeight="13.2" x14ac:dyDescent="0.25"/>
  <cols>
    <col min="1" max="1" width="27" style="366" customWidth="1"/>
    <col min="2" max="2" width="16" style="366" customWidth="1"/>
    <col min="3" max="3" width="16.88671875" style="366" customWidth="1"/>
    <col min="4" max="4" width="22" style="366" customWidth="1"/>
    <col min="5" max="5" width="23.109375" style="366" customWidth="1"/>
    <col min="6" max="6" width="22.109375" style="366" customWidth="1"/>
    <col min="7" max="7" width="20.6640625" style="366" customWidth="1"/>
    <col min="8" max="8" width="22.109375" style="366" customWidth="1"/>
    <col min="9" max="16384" width="9.109375" style="366"/>
  </cols>
  <sheetData>
    <row r="1" spans="1:8" ht="18" thickBot="1" x14ac:dyDescent="0.3">
      <c r="A1" s="773" t="s">
        <v>376</v>
      </c>
      <c r="B1" s="774"/>
      <c r="C1" s="774"/>
      <c r="D1" s="774"/>
      <c r="E1" s="774"/>
      <c r="F1" s="774"/>
      <c r="G1" s="774"/>
      <c r="H1" s="775"/>
    </row>
    <row r="2" spans="1:8" ht="14.4" thickBot="1" x14ac:dyDescent="0.3">
      <c r="A2" s="776" t="s">
        <v>758</v>
      </c>
      <c r="B2" s="777"/>
      <c r="C2" s="777"/>
      <c r="D2" s="777"/>
      <c r="E2" s="777"/>
      <c r="F2" s="777"/>
      <c r="G2" s="777"/>
      <c r="H2" s="778"/>
    </row>
    <row r="3" spans="1:8" x14ac:dyDescent="0.25">
      <c r="A3" s="779" t="s">
        <v>326</v>
      </c>
      <c r="B3" s="780"/>
      <c r="C3" s="780"/>
      <c r="D3" s="780"/>
      <c r="E3" s="780"/>
      <c r="F3" s="780"/>
      <c r="G3" s="780"/>
      <c r="H3" s="781"/>
    </row>
    <row r="4" spans="1:8" ht="13.8" thickBot="1" x14ac:dyDescent="0.3">
      <c r="A4" s="782" t="s">
        <v>327</v>
      </c>
      <c r="B4" s="783"/>
      <c r="C4" s="783"/>
      <c r="D4" s="783"/>
      <c r="E4" s="783"/>
      <c r="F4" s="783"/>
      <c r="G4" s="783"/>
      <c r="H4" s="784"/>
    </row>
    <row r="5" spans="1:8" s="367" customFormat="1" ht="55.5" customHeight="1" x14ac:dyDescent="0.25">
      <c r="A5" s="213" t="s">
        <v>747</v>
      </c>
      <c r="B5" s="214" t="s">
        <v>31</v>
      </c>
      <c r="C5" s="785" t="s">
        <v>748</v>
      </c>
      <c r="D5" s="786"/>
      <c r="E5" s="786"/>
      <c r="F5" s="215" t="s">
        <v>32</v>
      </c>
      <c r="G5" s="213"/>
      <c r="H5" s="216" t="s">
        <v>328</v>
      </c>
    </row>
    <row r="6" spans="1:8" s="367" customFormat="1" ht="12.75" customHeight="1" x14ac:dyDescent="0.25">
      <c r="A6" s="217"/>
      <c r="B6" s="787" t="s">
        <v>749</v>
      </c>
      <c r="C6" s="788"/>
      <c r="D6" s="788"/>
      <c r="E6" s="788"/>
      <c r="F6" s="365" t="s">
        <v>329</v>
      </c>
      <c r="G6" s="218"/>
      <c r="H6" s="789" t="s">
        <v>330</v>
      </c>
    </row>
    <row r="7" spans="1:8" s="367" customFormat="1" ht="12.75" customHeight="1" x14ac:dyDescent="0.25">
      <c r="A7" s="217" t="s">
        <v>351</v>
      </c>
      <c r="B7" s="787" t="s">
        <v>750</v>
      </c>
      <c r="C7" s="788"/>
      <c r="D7" s="788"/>
      <c r="E7" s="788"/>
      <c r="F7" s="365" t="s">
        <v>331</v>
      </c>
      <c r="G7" s="219"/>
      <c r="H7" s="789"/>
    </row>
    <row r="8" spans="1:8" s="367" customFormat="1" ht="12.75" customHeight="1" x14ac:dyDescent="0.25">
      <c r="A8" s="217"/>
      <c r="B8" s="790" t="s">
        <v>751</v>
      </c>
      <c r="C8" s="791"/>
      <c r="D8" s="791"/>
      <c r="E8" s="791"/>
      <c r="F8" s="365" t="s">
        <v>332</v>
      </c>
      <c r="G8" s="220"/>
      <c r="H8" s="789"/>
    </row>
    <row r="9" spans="1:8" s="367" customFormat="1" x14ac:dyDescent="0.25">
      <c r="A9" s="217"/>
      <c r="B9" s="368"/>
      <c r="C9" s="792"/>
      <c r="D9" s="792"/>
      <c r="E9" s="792"/>
      <c r="F9" s="365" t="s">
        <v>333</v>
      </c>
      <c r="G9" s="218"/>
      <c r="H9" s="789"/>
    </row>
    <row r="10" spans="1:8" s="367" customFormat="1" x14ac:dyDescent="0.25">
      <c r="A10" s="217"/>
      <c r="B10" s="368"/>
      <c r="C10" s="792"/>
      <c r="D10" s="792"/>
      <c r="E10" s="792"/>
      <c r="F10" s="365" t="s">
        <v>752</v>
      </c>
      <c r="G10" s="219"/>
      <c r="H10" s="789"/>
    </row>
    <row r="11" spans="1:8" s="367" customFormat="1" x14ac:dyDescent="0.25">
      <c r="A11" s="217"/>
      <c r="B11" s="368"/>
      <c r="C11" s="792"/>
      <c r="D11" s="792"/>
      <c r="E11" s="792"/>
      <c r="F11" s="365" t="s">
        <v>753</v>
      </c>
      <c r="G11" s="218"/>
      <c r="H11" s="789"/>
    </row>
    <row r="12" spans="1:8" s="367" customFormat="1" ht="13.8" thickBot="1" x14ac:dyDescent="0.3">
      <c r="A12" s="217"/>
      <c r="B12" s="368"/>
      <c r="C12" s="792"/>
      <c r="D12" s="793"/>
      <c r="E12" s="793"/>
      <c r="F12" s="365" t="s">
        <v>334</v>
      </c>
      <c r="G12" s="219"/>
      <c r="H12" s="789"/>
    </row>
    <row r="13" spans="1:8" s="367" customFormat="1" x14ac:dyDescent="0.25">
      <c r="A13" s="221"/>
      <c r="B13" s="794" t="s">
        <v>335</v>
      </c>
      <c r="C13" s="795"/>
      <c r="D13" s="800" t="s">
        <v>336</v>
      </c>
      <c r="E13" s="800" t="s">
        <v>337</v>
      </c>
      <c r="F13" s="222"/>
      <c r="G13" s="223"/>
      <c r="H13" s="789"/>
    </row>
    <row r="14" spans="1:8" s="367" customFormat="1" x14ac:dyDescent="0.25">
      <c r="A14" s="221" t="s">
        <v>338</v>
      </c>
      <c r="B14" s="796"/>
      <c r="C14" s="797"/>
      <c r="D14" s="801"/>
      <c r="E14" s="801"/>
      <c r="F14" s="222" t="s">
        <v>339</v>
      </c>
      <c r="G14" s="223"/>
      <c r="H14" s="789"/>
    </row>
    <row r="15" spans="1:8" s="367" customFormat="1" ht="13.8" thickBot="1" x14ac:dyDescent="0.3">
      <c r="A15" s="224"/>
      <c r="B15" s="798"/>
      <c r="C15" s="799"/>
      <c r="D15" s="802"/>
      <c r="E15" s="802"/>
      <c r="F15" s="225"/>
      <c r="G15" s="226"/>
      <c r="H15" s="227"/>
    </row>
    <row r="16" spans="1:8" x14ac:dyDescent="0.25">
      <c r="A16" s="228" t="s">
        <v>338</v>
      </c>
      <c r="B16" s="229" t="s">
        <v>340</v>
      </c>
      <c r="C16" s="369"/>
      <c r="D16" s="230" t="s">
        <v>338</v>
      </c>
      <c r="E16" s="231" t="s">
        <v>338</v>
      </c>
      <c r="F16" s="212" t="s">
        <v>341</v>
      </c>
      <c r="G16" s="232"/>
      <c r="H16" s="233" t="s">
        <v>338</v>
      </c>
    </row>
    <row r="17" spans="1:8" x14ac:dyDescent="0.25">
      <c r="A17" s="768"/>
      <c r="B17" s="234" t="s">
        <v>342</v>
      </c>
      <c r="C17" s="370"/>
      <c r="D17" s="768" t="s">
        <v>338</v>
      </c>
      <c r="E17" s="768" t="s">
        <v>338</v>
      </c>
      <c r="F17" s="235" t="s">
        <v>343</v>
      </c>
      <c r="G17" s="236"/>
      <c r="H17" s="769" t="s">
        <v>338</v>
      </c>
    </row>
    <row r="18" spans="1:8" x14ac:dyDescent="0.25">
      <c r="A18" s="768"/>
      <c r="B18" s="234" t="s">
        <v>344</v>
      </c>
      <c r="C18" s="371">
        <v>0</v>
      </c>
      <c r="D18" s="768"/>
      <c r="E18" s="768"/>
      <c r="F18" s="235" t="s">
        <v>345</v>
      </c>
      <c r="G18" s="236"/>
      <c r="H18" s="769"/>
    </row>
    <row r="19" spans="1:8" x14ac:dyDescent="0.25">
      <c r="A19" s="768"/>
      <c r="B19" s="234" t="s">
        <v>346</v>
      </c>
      <c r="C19" s="371">
        <v>0</v>
      </c>
      <c r="D19" s="768"/>
      <c r="E19" s="768"/>
      <c r="F19" s="235" t="s">
        <v>347</v>
      </c>
      <c r="G19" s="236"/>
      <c r="H19" s="769"/>
    </row>
    <row r="20" spans="1:8" x14ac:dyDescent="0.25">
      <c r="A20" s="768"/>
      <c r="B20" s="234" t="s">
        <v>348</v>
      </c>
      <c r="C20" s="371">
        <v>0</v>
      </c>
      <c r="D20" s="768"/>
      <c r="E20" s="768"/>
      <c r="F20" s="235" t="s">
        <v>383</v>
      </c>
      <c r="G20" s="236"/>
      <c r="H20" s="769"/>
    </row>
    <row r="21" spans="1:8" ht="26.4" x14ac:dyDescent="0.25">
      <c r="A21" s="768"/>
      <c r="B21" s="234" t="s">
        <v>754</v>
      </c>
      <c r="C21" s="370"/>
      <c r="D21" s="768"/>
      <c r="E21" s="768"/>
      <c r="F21" s="237" t="s">
        <v>349</v>
      </c>
      <c r="G21" s="236"/>
      <c r="H21" s="769"/>
    </row>
    <row r="22" spans="1:8" x14ac:dyDescent="0.25">
      <c r="A22" s="768"/>
      <c r="B22" s="234" t="s">
        <v>350</v>
      </c>
      <c r="C22" s="370"/>
      <c r="D22" s="768"/>
      <c r="E22" s="768"/>
      <c r="F22" s="235" t="s">
        <v>755</v>
      </c>
      <c r="G22" s="770"/>
      <c r="H22" s="769"/>
    </row>
    <row r="23" spans="1:8" ht="13.8" x14ac:dyDescent="0.25">
      <c r="A23" s="768"/>
      <c r="B23" s="238"/>
      <c r="C23" s="239" t="s">
        <v>106</v>
      </c>
      <c r="D23" s="768"/>
      <c r="E23" s="768"/>
      <c r="F23" s="235" t="s">
        <v>338</v>
      </c>
      <c r="G23" s="771"/>
      <c r="H23" s="769"/>
    </row>
    <row r="24" spans="1:8" ht="13.8" x14ac:dyDescent="0.25">
      <c r="A24" s="768"/>
      <c r="B24" s="238"/>
      <c r="C24" s="239" t="s">
        <v>107</v>
      </c>
      <c r="D24" s="768"/>
      <c r="E24" s="768"/>
      <c r="F24" s="235" t="s">
        <v>338</v>
      </c>
      <c r="G24" s="771"/>
      <c r="H24" s="769"/>
    </row>
    <row r="25" spans="1:8" ht="13.8" x14ac:dyDescent="0.25">
      <c r="A25" s="768"/>
      <c r="B25" s="238"/>
      <c r="C25" s="372" t="s">
        <v>384</v>
      </c>
      <c r="D25" s="768"/>
      <c r="E25" s="768"/>
      <c r="F25" s="235" t="s">
        <v>338</v>
      </c>
      <c r="G25" s="771"/>
      <c r="H25" s="769"/>
    </row>
    <row r="26" spans="1:8" ht="13.8" x14ac:dyDescent="0.25">
      <c r="A26" s="768"/>
      <c r="B26" s="238"/>
      <c r="C26" s="372" t="s">
        <v>385</v>
      </c>
      <c r="D26" s="768"/>
      <c r="E26" s="768"/>
      <c r="F26" s="235" t="s">
        <v>338</v>
      </c>
      <c r="G26" s="771"/>
      <c r="H26" s="240" t="s">
        <v>338</v>
      </c>
    </row>
    <row r="27" spans="1:8" ht="13.8" x14ac:dyDescent="0.25">
      <c r="A27" s="768"/>
      <c r="B27" s="238"/>
      <c r="C27" s="372" t="s">
        <v>386</v>
      </c>
      <c r="D27" s="768"/>
      <c r="E27" s="768"/>
      <c r="F27" s="235" t="s">
        <v>338</v>
      </c>
      <c r="G27" s="771"/>
      <c r="H27" s="240" t="s">
        <v>338</v>
      </c>
    </row>
    <row r="28" spans="1:8" ht="13.8" x14ac:dyDescent="0.25">
      <c r="A28" s="768"/>
      <c r="B28" s="238"/>
      <c r="C28" s="373"/>
      <c r="D28" s="768"/>
      <c r="E28" s="768"/>
      <c r="F28" s="241" t="s">
        <v>338</v>
      </c>
      <c r="G28" s="772"/>
      <c r="H28" s="240" t="s">
        <v>338</v>
      </c>
    </row>
    <row r="29" spans="1:8" ht="13.8" thickBot="1" x14ac:dyDescent="0.3">
      <c r="A29" s="242" t="s">
        <v>338</v>
      </c>
      <c r="B29" s="234" t="s">
        <v>338</v>
      </c>
      <c r="C29" s="372"/>
      <c r="D29" s="230" t="s">
        <v>338</v>
      </c>
      <c r="E29" s="242" t="s">
        <v>338</v>
      </c>
      <c r="F29" s="243" t="s">
        <v>338</v>
      </c>
      <c r="G29" s="242"/>
      <c r="H29" s="244" t="s">
        <v>338</v>
      </c>
    </row>
    <row r="30" spans="1:8" x14ac:dyDescent="0.25">
      <c r="A30" s="228" t="s">
        <v>338</v>
      </c>
      <c r="B30" s="229" t="s">
        <v>340</v>
      </c>
      <c r="C30" s="369"/>
      <c r="D30" s="228" t="s">
        <v>338</v>
      </c>
      <c r="E30" s="228" t="s">
        <v>338</v>
      </c>
      <c r="F30" s="245"/>
      <c r="G30" s="245"/>
      <c r="H30" s="228" t="s">
        <v>338</v>
      </c>
    </row>
    <row r="31" spans="1:8" x14ac:dyDescent="0.25">
      <c r="A31" s="768" t="s">
        <v>338</v>
      </c>
      <c r="B31" s="234" t="s">
        <v>342</v>
      </c>
      <c r="C31" s="370"/>
      <c r="D31" s="768" t="s">
        <v>338</v>
      </c>
      <c r="E31" s="768" t="s">
        <v>338</v>
      </c>
      <c r="F31" s="246" t="s">
        <v>343</v>
      </c>
      <c r="G31" s="236"/>
      <c r="H31" s="769" t="s">
        <v>338</v>
      </c>
    </row>
    <row r="32" spans="1:8" x14ac:dyDescent="0.25">
      <c r="A32" s="768"/>
      <c r="B32" s="234" t="s">
        <v>344</v>
      </c>
      <c r="C32" s="371">
        <v>0</v>
      </c>
      <c r="D32" s="768"/>
      <c r="E32" s="768"/>
      <c r="F32" s="246" t="s">
        <v>345</v>
      </c>
      <c r="G32" s="236"/>
      <c r="H32" s="769"/>
    </row>
    <row r="33" spans="1:8" x14ac:dyDescent="0.25">
      <c r="A33" s="768"/>
      <c r="B33" s="234" t="s">
        <v>346</v>
      </c>
      <c r="C33" s="371">
        <v>0</v>
      </c>
      <c r="D33" s="768"/>
      <c r="E33" s="768"/>
      <c r="F33" s="246" t="s">
        <v>347</v>
      </c>
      <c r="G33" s="236"/>
      <c r="H33" s="769"/>
    </row>
    <row r="34" spans="1:8" x14ac:dyDescent="0.25">
      <c r="A34" s="768"/>
      <c r="B34" s="234" t="s">
        <v>348</v>
      </c>
      <c r="C34" s="371">
        <v>0</v>
      </c>
      <c r="D34" s="768"/>
      <c r="E34" s="768"/>
      <c r="F34" s="246" t="s">
        <v>383</v>
      </c>
      <c r="G34" s="236"/>
      <c r="H34" s="769"/>
    </row>
    <row r="35" spans="1:8" ht="26.4" x14ac:dyDescent="0.25">
      <c r="A35" s="768"/>
      <c r="B35" s="234" t="s">
        <v>754</v>
      </c>
      <c r="C35" s="370"/>
      <c r="D35" s="768"/>
      <c r="E35" s="768"/>
      <c r="F35" s="247" t="s">
        <v>349</v>
      </c>
      <c r="G35" s="236"/>
      <c r="H35" s="769"/>
    </row>
    <row r="36" spans="1:8" x14ac:dyDescent="0.25">
      <c r="A36" s="768"/>
      <c r="B36" s="234" t="s">
        <v>350</v>
      </c>
      <c r="C36" s="370"/>
      <c r="D36" s="768"/>
      <c r="E36" s="768"/>
      <c r="F36" s="246" t="s">
        <v>755</v>
      </c>
      <c r="G36" s="770"/>
      <c r="H36" s="769"/>
    </row>
    <row r="37" spans="1:8" ht="13.8" x14ac:dyDescent="0.25">
      <c r="A37" s="768"/>
      <c r="B37" s="238"/>
      <c r="C37" s="239" t="s">
        <v>106</v>
      </c>
      <c r="D37" s="768"/>
      <c r="E37" s="768"/>
      <c r="F37" s="246" t="s">
        <v>338</v>
      </c>
      <c r="G37" s="771"/>
      <c r="H37" s="769"/>
    </row>
    <row r="38" spans="1:8" ht="13.8" x14ac:dyDescent="0.25">
      <c r="A38" s="768"/>
      <c r="B38" s="238"/>
      <c r="C38" s="239" t="s">
        <v>107</v>
      </c>
      <c r="D38" s="768"/>
      <c r="E38" s="768"/>
      <c r="F38" s="246" t="s">
        <v>338</v>
      </c>
      <c r="G38" s="771"/>
      <c r="H38" s="769"/>
    </row>
    <row r="39" spans="1:8" ht="13.8" x14ac:dyDescent="0.25">
      <c r="A39" s="768"/>
      <c r="B39" s="238"/>
      <c r="C39" s="372" t="s">
        <v>384</v>
      </c>
      <c r="D39" s="768"/>
      <c r="E39" s="768"/>
      <c r="F39" s="246" t="s">
        <v>338</v>
      </c>
      <c r="G39" s="771"/>
      <c r="H39" s="769"/>
    </row>
    <row r="40" spans="1:8" ht="13.8" x14ac:dyDescent="0.25">
      <c r="A40" s="768"/>
      <c r="B40" s="238"/>
      <c r="C40" s="372" t="s">
        <v>385</v>
      </c>
      <c r="D40" s="768"/>
      <c r="E40" s="768"/>
      <c r="F40" s="246" t="s">
        <v>338</v>
      </c>
      <c r="G40" s="771"/>
      <c r="H40" s="231" t="s">
        <v>338</v>
      </c>
    </row>
    <row r="41" spans="1:8" ht="13.8" x14ac:dyDescent="0.25">
      <c r="A41" s="768"/>
      <c r="B41" s="238"/>
      <c r="C41" s="372" t="s">
        <v>386</v>
      </c>
      <c r="D41" s="768"/>
      <c r="E41" s="768"/>
      <c r="F41" s="246"/>
      <c r="G41" s="771"/>
      <c r="H41" s="231"/>
    </row>
    <row r="42" spans="1:8" ht="13.8" x14ac:dyDescent="0.25">
      <c r="A42" s="768"/>
      <c r="B42" s="238"/>
      <c r="C42" s="373"/>
      <c r="D42" s="768"/>
      <c r="E42" s="768"/>
      <c r="F42" s="246" t="s">
        <v>338</v>
      </c>
      <c r="G42" s="772"/>
      <c r="H42" s="231" t="s">
        <v>338</v>
      </c>
    </row>
    <row r="43" spans="1:8" ht="13.8" thickBot="1" x14ac:dyDescent="0.3">
      <c r="A43" s="242" t="s">
        <v>338</v>
      </c>
      <c r="B43" s="243"/>
      <c r="C43" s="244" t="s">
        <v>338</v>
      </c>
      <c r="D43" s="242" t="s">
        <v>338</v>
      </c>
      <c r="E43" s="242" t="s">
        <v>338</v>
      </c>
      <c r="F43" s="242" t="s">
        <v>338</v>
      </c>
      <c r="G43" s="242"/>
      <c r="H43" s="242" t="s">
        <v>338</v>
      </c>
    </row>
    <row r="44" spans="1:8" x14ac:dyDescent="0.25">
      <c r="A44" s="228" t="s">
        <v>338</v>
      </c>
      <c r="B44" s="229" t="s">
        <v>340</v>
      </c>
      <c r="C44" s="369"/>
      <c r="D44" s="256" t="s">
        <v>338</v>
      </c>
      <c r="E44" s="228" t="s">
        <v>338</v>
      </c>
      <c r="F44" s="212" t="s">
        <v>341</v>
      </c>
      <c r="G44" s="259"/>
      <c r="H44" s="233" t="s">
        <v>338</v>
      </c>
    </row>
    <row r="45" spans="1:8" x14ac:dyDescent="0.25">
      <c r="A45" s="768" t="s">
        <v>338</v>
      </c>
      <c r="B45" s="234" t="s">
        <v>342</v>
      </c>
      <c r="C45" s="370"/>
      <c r="D45" s="768" t="s">
        <v>338</v>
      </c>
      <c r="E45" s="768" t="s">
        <v>338</v>
      </c>
      <c r="F45" s="235" t="s">
        <v>343</v>
      </c>
      <c r="G45" s="236"/>
      <c r="H45" s="769" t="s">
        <v>338</v>
      </c>
    </row>
    <row r="46" spans="1:8" x14ac:dyDescent="0.25">
      <c r="A46" s="768"/>
      <c r="B46" s="234" t="s">
        <v>344</v>
      </c>
      <c r="C46" s="371">
        <v>0</v>
      </c>
      <c r="D46" s="768"/>
      <c r="E46" s="768"/>
      <c r="F46" s="235" t="s">
        <v>345</v>
      </c>
      <c r="G46" s="236"/>
      <c r="H46" s="769"/>
    </row>
    <row r="47" spans="1:8" x14ac:dyDescent="0.25">
      <c r="A47" s="768"/>
      <c r="B47" s="234" t="s">
        <v>346</v>
      </c>
      <c r="C47" s="371">
        <v>0</v>
      </c>
      <c r="D47" s="768"/>
      <c r="E47" s="768"/>
      <c r="F47" s="235" t="s">
        <v>347</v>
      </c>
      <c r="G47" s="236"/>
      <c r="H47" s="769"/>
    </row>
    <row r="48" spans="1:8" x14ac:dyDescent="0.25">
      <c r="A48" s="768"/>
      <c r="B48" s="234" t="s">
        <v>348</v>
      </c>
      <c r="C48" s="371">
        <v>0</v>
      </c>
      <c r="D48" s="768"/>
      <c r="E48" s="768"/>
      <c r="F48" s="235" t="s">
        <v>383</v>
      </c>
      <c r="G48" s="236"/>
      <c r="H48" s="769"/>
    </row>
    <row r="49" spans="1:8" ht="26.4" x14ac:dyDescent="0.25">
      <c r="A49" s="768"/>
      <c r="B49" s="234" t="s">
        <v>754</v>
      </c>
      <c r="C49" s="370"/>
      <c r="D49" s="768"/>
      <c r="E49" s="768"/>
      <c r="F49" s="237" t="s">
        <v>349</v>
      </c>
      <c r="G49" s="236"/>
      <c r="H49" s="769"/>
    </row>
    <row r="50" spans="1:8" x14ac:dyDescent="0.25">
      <c r="A50" s="768"/>
      <c r="B50" s="234" t="s">
        <v>350</v>
      </c>
      <c r="C50" s="370"/>
      <c r="D50" s="768"/>
      <c r="E50" s="768"/>
      <c r="F50" s="235" t="s">
        <v>755</v>
      </c>
      <c r="G50" s="770"/>
      <c r="H50" s="769"/>
    </row>
    <row r="51" spans="1:8" ht="13.8" x14ac:dyDescent="0.25">
      <c r="A51" s="768"/>
      <c r="B51" s="238"/>
      <c r="C51" s="239" t="s">
        <v>106</v>
      </c>
      <c r="D51" s="768"/>
      <c r="E51" s="768"/>
      <c r="F51" s="235" t="s">
        <v>338</v>
      </c>
      <c r="G51" s="771"/>
      <c r="H51" s="769"/>
    </row>
    <row r="52" spans="1:8" ht="13.8" x14ac:dyDescent="0.25">
      <c r="A52" s="768"/>
      <c r="B52" s="238"/>
      <c r="C52" s="239" t="s">
        <v>107</v>
      </c>
      <c r="D52" s="768"/>
      <c r="E52" s="768"/>
      <c r="F52" s="235" t="s">
        <v>338</v>
      </c>
      <c r="G52" s="771"/>
      <c r="H52" s="769"/>
    </row>
    <row r="53" spans="1:8" ht="13.8" x14ac:dyDescent="0.25">
      <c r="A53" s="768"/>
      <c r="B53" s="238"/>
      <c r="C53" s="372" t="s">
        <v>384</v>
      </c>
      <c r="D53" s="768"/>
      <c r="E53" s="768"/>
      <c r="F53" s="235" t="s">
        <v>338</v>
      </c>
      <c r="G53" s="771"/>
      <c r="H53" s="769"/>
    </row>
    <row r="54" spans="1:8" ht="13.8" x14ac:dyDescent="0.25">
      <c r="A54" s="768"/>
      <c r="B54" s="238"/>
      <c r="C54" s="372" t="s">
        <v>385</v>
      </c>
      <c r="D54" s="768"/>
      <c r="E54" s="768"/>
      <c r="F54" s="235" t="s">
        <v>338</v>
      </c>
      <c r="G54" s="771"/>
      <c r="H54" s="240" t="s">
        <v>338</v>
      </c>
    </row>
    <row r="55" spans="1:8" ht="13.8" x14ac:dyDescent="0.25">
      <c r="A55" s="768"/>
      <c r="B55" s="238"/>
      <c r="C55" s="372" t="s">
        <v>386</v>
      </c>
      <c r="D55" s="768"/>
      <c r="E55" s="768"/>
      <c r="F55" s="235" t="s">
        <v>338</v>
      </c>
      <c r="G55" s="771"/>
      <c r="H55" s="240" t="s">
        <v>338</v>
      </c>
    </row>
    <row r="56" spans="1:8" ht="13.8" x14ac:dyDescent="0.25">
      <c r="A56" s="768"/>
      <c r="B56" s="238"/>
      <c r="C56" s="373"/>
      <c r="D56" s="768"/>
      <c r="E56" s="768"/>
      <c r="F56" s="241" t="s">
        <v>338</v>
      </c>
      <c r="G56" s="772"/>
      <c r="H56" s="240" t="s">
        <v>338</v>
      </c>
    </row>
    <row r="57" spans="1:8" ht="13.8" thickBot="1" x14ac:dyDescent="0.3">
      <c r="A57" s="242" t="s">
        <v>338</v>
      </c>
      <c r="B57" s="257" t="s">
        <v>338</v>
      </c>
      <c r="C57" s="374"/>
      <c r="D57" s="258" t="s">
        <v>338</v>
      </c>
      <c r="E57" s="242" t="s">
        <v>338</v>
      </c>
      <c r="F57" s="243" t="s">
        <v>338</v>
      </c>
      <c r="G57" s="242"/>
      <c r="H57" s="244" t="s">
        <v>338</v>
      </c>
    </row>
    <row r="58" spans="1:8" x14ac:dyDescent="0.25">
      <c r="A58" s="228" t="s">
        <v>338</v>
      </c>
      <c r="B58" s="229" t="s">
        <v>340</v>
      </c>
      <c r="C58" s="369"/>
      <c r="D58" s="228" t="s">
        <v>338</v>
      </c>
      <c r="E58" s="228" t="s">
        <v>338</v>
      </c>
      <c r="F58" s="245"/>
      <c r="G58" s="245"/>
      <c r="H58" s="228" t="s">
        <v>338</v>
      </c>
    </row>
    <row r="59" spans="1:8" x14ac:dyDescent="0.25">
      <c r="A59" s="768"/>
      <c r="B59" s="234" t="s">
        <v>342</v>
      </c>
      <c r="C59" s="370"/>
      <c r="D59" s="768" t="s">
        <v>338</v>
      </c>
      <c r="E59" s="768" t="s">
        <v>338</v>
      </c>
      <c r="F59" s="246" t="s">
        <v>343</v>
      </c>
      <c r="G59" s="236"/>
      <c r="H59" s="769" t="s">
        <v>338</v>
      </c>
    </row>
    <row r="60" spans="1:8" x14ac:dyDescent="0.25">
      <c r="A60" s="768"/>
      <c r="B60" s="234" t="s">
        <v>344</v>
      </c>
      <c r="C60" s="371">
        <v>0</v>
      </c>
      <c r="D60" s="768"/>
      <c r="E60" s="768"/>
      <c r="F60" s="246" t="s">
        <v>345</v>
      </c>
      <c r="G60" s="236"/>
      <c r="H60" s="769"/>
    </row>
    <row r="61" spans="1:8" x14ac:dyDescent="0.25">
      <c r="A61" s="768"/>
      <c r="B61" s="234" t="s">
        <v>346</v>
      </c>
      <c r="C61" s="371">
        <v>0</v>
      </c>
      <c r="D61" s="768"/>
      <c r="E61" s="768"/>
      <c r="F61" s="246" t="s">
        <v>347</v>
      </c>
      <c r="G61" s="236"/>
      <c r="H61" s="769"/>
    </row>
    <row r="62" spans="1:8" x14ac:dyDescent="0.25">
      <c r="A62" s="768"/>
      <c r="B62" s="234" t="s">
        <v>348</v>
      </c>
      <c r="C62" s="371">
        <v>0</v>
      </c>
      <c r="D62" s="768"/>
      <c r="E62" s="768"/>
      <c r="F62" s="246" t="s">
        <v>383</v>
      </c>
      <c r="G62" s="236"/>
      <c r="H62" s="769"/>
    </row>
    <row r="63" spans="1:8" ht="26.4" x14ac:dyDescent="0.25">
      <c r="A63" s="768"/>
      <c r="B63" s="234" t="s">
        <v>754</v>
      </c>
      <c r="C63" s="370"/>
      <c r="D63" s="768"/>
      <c r="E63" s="768"/>
      <c r="F63" s="247" t="s">
        <v>349</v>
      </c>
      <c r="G63" s="236"/>
      <c r="H63" s="769"/>
    </row>
    <row r="64" spans="1:8" x14ac:dyDescent="0.25">
      <c r="A64" s="768"/>
      <c r="B64" s="234" t="s">
        <v>350</v>
      </c>
      <c r="C64" s="370"/>
      <c r="D64" s="768"/>
      <c r="E64" s="768"/>
      <c r="F64" s="246" t="s">
        <v>755</v>
      </c>
      <c r="G64" s="770"/>
      <c r="H64" s="769"/>
    </row>
    <row r="65" spans="1:8" ht="13.8" x14ac:dyDescent="0.25">
      <c r="A65" s="768"/>
      <c r="B65" s="238"/>
      <c r="C65" s="239" t="s">
        <v>106</v>
      </c>
      <c r="D65" s="768"/>
      <c r="E65" s="768"/>
      <c r="F65" s="246" t="s">
        <v>338</v>
      </c>
      <c r="G65" s="771"/>
      <c r="H65" s="769"/>
    </row>
    <row r="66" spans="1:8" ht="13.8" x14ac:dyDescent="0.25">
      <c r="A66" s="768"/>
      <c r="B66" s="238"/>
      <c r="C66" s="239" t="s">
        <v>107</v>
      </c>
      <c r="D66" s="768"/>
      <c r="E66" s="768"/>
      <c r="F66" s="246" t="s">
        <v>338</v>
      </c>
      <c r="G66" s="771"/>
      <c r="H66" s="769"/>
    </row>
    <row r="67" spans="1:8" ht="13.8" x14ac:dyDescent="0.25">
      <c r="A67" s="768"/>
      <c r="B67" s="238"/>
      <c r="C67" s="372" t="s">
        <v>384</v>
      </c>
      <c r="D67" s="768"/>
      <c r="E67" s="768"/>
      <c r="F67" s="246" t="s">
        <v>338</v>
      </c>
      <c r="G67" s="771"/>
      <c r="H67" s="769"/>
    </row>
    <row r="68" spans="1:8" ht="13.8" x14ac:dyDescent="0.25">
      <c r="A68" s="768"/>
      <c r="B68" s="238"/>
      <c r="C68" s="372" t="s">
        <v>385</v>
      </c>
      <c r="D68" s="768"/>
      <c r="E68" s="768"/>
      <c r="F68" s="246" t="s">
        <v>338</v>
      </c>
      <c r="G68" s="771"/>
      <c r="H68" s="231" t="s">
        <v>338</v>
      </c>
    </row>
    <row r="69" spans="1:8" ht="13.8" x14ac:dyDescent="0.25">
      <c r="A69" s="768"/>
      <c r="B69" s="238"/>
      <c r="C69" s="372" t="s">
        <v>386</v>
      </c>
      <c r="D69" s="768"/>
      <c r="E69" s="768"/>
      <c r="F69" s="246"/>
      <c r="G69" s="771"/>
      <c r="H69" s="231"/>
    </row>
    <row r="70" spans="1:8" ht="13.8" x14ac:dyDescent="0.25">
      <c r="A70" s="768"/>
      <c r="B70" s="238"/>
      <c r="C70" s="373"/>
      <c r="D70" s="768"/>
      <c r="E70" s="768"/>
      <c r="F70" s="246" t="s">
        <v>338</v>
      </c>
      <c r="G70" s="772"/>
      <c r="H70" s="231" t="s">
        <v>338</v>
      </c>
    </row>
    <row r="71" spans="1:8" ht="13.8" thickBot="1" x14ac:dyDescent="0.3">
      <c r="A71" s="242" t="s">
        <v>338</v>
      </c>
      <c r="B71" s="243"/>
      <c r="C71" s="244" t="s">
        <v>338</v>
      </c>
      <c r="D71" s="242" t="s">
        <v>338</v>
      </c>
      <c r="E71" s="242" t="s">
        <v>338</v>
      </c>
      <c r="F71" s="242" t="s">
        <v>338</v>
      </c>
      <c r="G71" s="242"/>
      <c r="H71" s="242" t="s">
        <v>338</v>
      </c>
    </row>
    <row r="72" spans="1:8" x14ac:dyDescent="0.25">
      <c r="A72" s="228" t="s">
        <v>338</v>
      </c>
      <c r="B72" s="229" t="s">
        <v>340</v>
      </c>
      <c r="C72" s="369"/>
      <c r="D72" s="256" t="s">
        <v>338</v>
      </c>
      <c r="E72" s="228" t="s">
        <v>338</v>
      </c>
      <c r="F72" s="212" t="s">
        <v>341</v>
      </c>
      <c r="G72" s="232"/>
      <c r="H72" s="233" t="s">
        <v>338</v>
      </c>
    </row>
    <row r="73" spans="1:8" x14ac:dyDescent="0.25">
      <c r="A73" s="768" t="s">
        <v>338</v>
      </c>
      <c r="B73" s="234" t="s">
        <v>342</v>
      </c>
      <c r="C73" s="370"/>
      <c r="D73" s="768" t="s">
        <v>338</v>
      </c>
      <c r="E73" s="768" t="s">
        <v>338</v>
      </c>
      <c r="F73" s="235" t="s">
        <v>343</v>
      </c>
      <c r="G73" s="236"/>
      <c r="H73" s="769" t="s">
        <v>338</v>
      </c>
    </row>
    <row r="74" spans="1:8" x14ac:dyDescent="0.25">
      <c r="A74" s="768"/>
      <c r="B74" s="234" t="s">
        <v>344</v>
      </c>
      <c r="C74" s="371">
        <v>0</v>
      </c>
      <c r="D74" s="768"/>
      <c r="E74" s="768"/>
      <c r="F74" s="235" t="s">
        <v>345</v>
      </c>
      <c r="G74" s="236"/>
      <c r="H74" s="769"/>
    </row>
    <row r="75" spans="1:8" x14ac:dyDescent="0.25">
      <c r="A75" s="768"/>
      <c r="B75" s="234" t="s">
        <v>346</v>
      </c>
      <c r="C75" s="371">
        <v>0</v>
      </c>
      <c r="D75" s="768"/>
      <c r="E75" s="768"/>
      <c r="F75" s="235" t="s">
        <v>347</v>
      </c>
      <c r="G75" s="236"/>
      <c r="H75" s="769"/>
    </row>
    <row r="76" spans="1:8" x14ac:dyDescent="0.25">
      <c r="A76" s="768"/>
      <c r="B76" s="234" t="s">
        <v>348</v>
      </c>
      <c r="C76" s="371">
        <v>0</v>
      </c>
      <c r="D76" s="768"/>
      <c r="E76" s="768"/>
      <c r="F76" s="235" t="s">
        <v>383</v>
      </c>
      <c r="G76" s="236"/>
      <c r="H76" s="769"/>
    </row>
    <row r="77" spans="1:8" ht="26.4" x14ac:dyDescent="0.25">
      <c r="A77" s="768"/>
      <c r="B77" s="234" t="s">
        <v>754</v>
      </c>
      <c r="C77" s="370"/>
      <c r="D77" s="768"/>
      <c r="E77" s="768"/>
      <c r="F77" s="237" t="s">
        <v>349</v>
      </c>
      <c r="G77" s="236"/>
      <c r="H77" s="769"/>
    </row>
    <row r="78" spans="1:8" x14ac:dyDescent="0.25">
      <c r="A78" s="768"/>
      <c r="B78" s="234" t="s">
        <v>350</v>
      </c>
      <c r="C78" s="370"/>
      <c r="D78" s="768"/>
      <c r="E78" s="768"/>
      <c r="F78" s="235" t="s">
        <v>755</v>
      </c>
      <c r="G78" s="770"/>
      <c r="H78" s="769"/>
    </row>
    <row r="79" spans="1:8" ht="13.8" x14ac:dyDescent="0.25">
      <c r="A79" s="768"/>
      <c r="B79" s="238"/>
      <c r="C79" s="239" t="s">
        <v>106</v>
      </c>
      <c r="D79" s="768"/>
      <c r="E79" s="768"/>
      <c r="F79" s="235" t="s">
        <v>338</v>
      </c>
      <c r="G79" s="771"/>
      <c r="H79" s="769"/>
    </row>
    <row r="80" spans="1:8" ht="13.8" x14ac:dyDescent="0.25">
      <c r="A80" s="768"/>
      <c r="B80" s="238"/>
      <c r="C80" s="239" t="s">
        <v>107</v>
      </c>
      <c r="D80" s="768"/>
      <c r="E80" s="768"/>
      <c r="F80" s="235" t="s">
        <v>338</v>
      </c>
      <c r="G80" s="771"/>
      <c r="H80" s="769"/>
    </row>
    <row r="81" spans="1:8" ht="13.8" x14ac:dyDescent="0.25">
      <c r="A81" s="768"/>
      <c r="B81" s="238"/>
      <c r="C81" s="372" t="s">
        <v>384</v>
      </c>
      <c r="D81" s="768"/>
      <c r="E81" s="768"/>
      <c r="F81" s="235" t="s">
        <v>338</v>
      </c>
      <c r="G81" s="771"/>
      <c r="H81" s="769"/>
    </row>
    <row r="82" spans="1:8" ht="13.8" x14ac:dyDescent="0.25">
      <c r="A82" s="768"/>
      <c r="B82" s="238"/>
      <c r="C82" s="372" t="s">
        <v>385</v>
      </c>
      <c r="D82" s="768"/>
      <c r="E82" s="768"/>
      <c r="F82" s="235" t="s">
        <v>338</v>
      </c>
      <c r="G82" s="771"/>
      <c r="H82" s="240" t="s">
        <v>338</v>
      </c>
    </row>
    <row r="83" spans="1:8" ht="13.8" x14ac:dyDescent="0.25">
      <c r="A83" s="768"/>
      <c r="B83" s="238"/>
      <c r="C83" s="372" t="s">
        <v>386</v>
      </c>
      <c r="D83" s="768"/>
      <c r="E83" s="768"/>
      <c r="F83" s="235" t="s">
        <v>338</v>
      </c>
      <c r="G83" s="771"/>
      <c r="H83" s="240" t="s">
        <v>338</v>
      </c>
    </row>
    <row r="84" spans="1:8" ht="13.8" x14ac:dyDescent="0.25">
      <c r="A84" s="768"/>
      <c r="B84" s="238"/>
      <c r="C84" s="373"/>
      <c r="D84" s="768"/>
      <c r="E84" s="768"/>
      <c r="F84" s="241" t="s">
        <v>338</v>
      </c>
      <c r="G84" s="772"/>
      <c r="H84" s="240" t="s">
        <v>338</v>
      </c>
    </row>
    <row r="85" spans="1:8" ht="13.8" thickBot="1" x14ac:dyDescent="0.3">
      <c r="A85" s="242"/>
      <c r="B85" s="257" t="s">
        <v>338</v>
      </c>
      <c r="C85" s="374"/>
      <c r="D85" s="258" t="s">
        <v>338</v>
      </c>
      <c r="E85" s="242" t="s">
        <v>338</v>
      </c>
      <c r="F85" s="243" t="s">
        <v>338</v>
      </c>
      <c r="G85" s="242"/>
      <c r="H85" s="244" t="s">
        <v>338</v>
      </c>
    </row>
    <row r="86" spans="1:8" x14ac:dyDescent="0.25">
      <c r="A86" s="228" t="s">
        <v>338</v>
      </c>
      <c r="B86" s="229" t="s">
        <v>340</v>
      </c>
      <c r="C86" s="369"/>
      <c r="D86" s="228" t="s">
        <v>338</v>
      </c>
      <c r="E86" s="228" t="s">
        <v>338</v>
      </c>
      <c r="F86" s="245"/>
      <c r="G86" s="245"/>
      <c r="H86" s="228" t="s">
        <v>338</v>
      </c>
    </row>
    <row r="87" spans="1:8" x14ac:dyDescent="0.25">
      <c r="A87" s="768" t="s">
        <v>338</v>
      </c>
      <c r="B87" s="234" t="s">
        <v>342</v>
      </c>
      <c r="C87" s="370"/>
      <c r="D87" s="768" t="s">
        <v>338</v>
      </c>
      <c r="E87" s="768" t="s">
        <v>338</v>
      </c>
      <c r="F87" s="246" t="s">
        <v>343</v>
      </c>
      <c r="G87" s="236"/>
      <c r="H87" s="769" t="s">
        <v>338</v>
      </c>
    </row>
    <row r="88" spans="1:8" x14ac:dyDescent="0.25">
      <c r="A88" s="768"/>
      <c r="B88" s="234" t="s">
        <v>344</v>
      </c>
      <c r="C88" s="371">
        <v>0</v>
      </c>
      <c r="D88" s="768"/>
      <c r="E88" s="768"/>
      <c r="F88" s="246" t="s">
        <v>345</v>
      </c>
      <c r="G88" s="236"/>
      <c r="H88" s="769"/>
    </row>
    <row r="89" spans="1:8" x14ac:dyDescent="0.25">
      <c r="A89" s="768"/>
      <c r="B89" s="234" t="s">
        <v>346</v>
      </c>
      <c r="C89" s="371">
        <v>0</v>
      </c>
      <c r="D89" s="768"/>
      <c r="E89" s="768"/>
      <c r="F89" s="246" t="s">
        <v>347</v>
      </c>
      <c r="G89" s="236"/>
      <c r="H89" s="769"/>
    </row>
    <row r="90" spans="1:8" x14ac:dyDescent="0.25">
      <c r="A90" s="768"/>
      <c r="B90" s="234" t="s">
        <v>348</v>
      </c>
      <c r="C90" s="371">
        <v>0</v>
      </c>
      <c r="D90" s="768"/>
      <c r="E90" s="768"/>
      <c r="F90" s="246" t="s">
        <v>383</v>
      </c>
      <c r="G90" s="236"/>
      <c r="H90" s="769"/>
    </row>
    <row r="91" spans="1:8" ht="26.4" x14ac:dyDescent="0.25">
      <c r="A91" s="768"/>
      <c r="B91" s="234" t="s">
        <v>754</v>
      </c>
      <c r="C91" s="370"/>
      <c r="D91" s="768"/>
      <c r="E91" s="768"/>
      <c r="F91" s="247" t="s">
        <v>349</v>
      </c>
      <c r="G91" s="236"/>
      <c r="H91" s="769"/>
    </row>
    <row r="92" spans="1:8" x14ac:dyDescent="0.25">
      <c r="A92" s="768"/>
      <c r="B92" s="234" t="s">
        <v>350</v>
      </c>
      <c r="C92" s="370"/>
      <c r="D92" s="768"/>
      <c r="E92" s="768"/>
      <c r="F92" s="246" t="s">
        <v>755</v>
      </c>
      <c r="G92" s="770"/>
      <c r="H92" s="769"/>
    </row>
    <row r="93" spans="1:8" ht="13.8" x14ac:dyDescent="0.25">
      <c r="A93" s="768"/>
      <c r="B93" s="238"/>
      <c r="C93" s="239" t="s">
        <v>106</v>
      </c>
      <c r="D93" s="768"/>
      <c r="E93" s="768"/>
      <c r="F93" s="246" t="s">
        <v>338</v>
      </c>
      <c r="G93" s="771"/>
      <c r="H93" s="769"/>
    </row>
    <row r="94" spans="1:8" ht="13.8" x14ac:dyDescent="0.25">
      <c r="A94" s="768"/>
      <c r="B94" s="238"/>
      <c r="C94" s="239" t="s">
        <v>107</v>
      </c>
      <c r="D94" s="768"/>
      <c r="E94" s="768"/>
      <c r="F94" s="246" t="s">
        <v>338</v>
      </c>
      <c r="G94" s="771"/>
      <c r="H94" s="769"/>
    </row>
    <row r="95" spans="1:8" ht="13.8" x14ac:dyDescent="0.25">
      <c r="A95" s="768"/>
      <c r="B95" s="238"/>
      <c r="C95" s="372" t="s">
        <v>384</v>
      </c>
      <c r="D95" s="768"/>
      <c r="E95" s="768"/>
      <c r="F95" s="246" t="s">
        <v>338</v>
      </c>
      <c r="G95" s="771"/>
      <c r="H95" s="769"/>
    </row>
    <row r="96" spans="1:8" ht="13.8" x14ac:dyDescent="0.25">
      <c r="A96" s="768"/>
      <c r="B96" s="238"/>
      <c r="C96" s="372" t="s">
        <v>385</v>
      </c>
      <c r="D96" s="768"/>
      <c r="E96" s="768"/>
      <c r="F96" s="246" t="s">
        <v>338</v>
      </c>
      <c r="G96" s="771"/>
      <c r="H96" s="231" t="s">
        <v>338</v>
      </c>
    </row>
    <row r="97" spans="1:8" ht="13.8" x14ac:dyDescent="0.25">
      <c r="A97" s="768"/>
      <c r="B97" s="238"/>
      <c r="C97" s="372" t="s">
        <v>386</v>
      </c>
      <c r="D97" s="768"/>
      <c r="E97" s="768"/>
      <c r="F97" s="246"/>
      <c r="G97" s="771"/>
      <c r="H97" s="231"/>
    </row>
    <row r="98" spans="1:8" ht="13.8" x14ac:dyDescent="0.25">
      <c r="A98" s="768"/>
      <c r="B98" s="238"/>
      <c r="C98" s="373"/>
      <c r="D98" s="768"/>
      <c r="E98" s="768"/>
      <c r="F98" s="246" t="s">
        <v>338</v>
      </c>
      <c r="G98" s="772"/>
      <c r="H98" s="231" t="s">
        <v>338</v>
      </c>
    </row>
    <row r="99" spans="1:8" ht="13.8" thickBot="1" x14ac:dyDescent="0.3">
      <c r="A99" s="242" t="s">
        <v>338</v>
      </c>
      <c r="B99" s="243"/>
      <c r="C99" s="244" t="s">
        <v>338</v>
      </c>
      <c r="D99" s="242" t="s">
        <v>338</v>
      </c>
      <c r="E99" s="242" t="s">
        <v>338</v>
      </c>
      <c r="F99" s="242" t="s">
        <v>338</v>
      </c>
      <c r="G99" s="242"/>
      <c r="H99" s="242" t="s">
        <v>338</v>
      </c>
    </row>
    <row r="100" spans="1:8" x14ac:dyDescent="0.25">
      <c r="A100" s="228" t="s">
        <v>338</v>
      </c>
      <c r="B100" s="229" t="s">
        <v>340</v>
      </c>
      <c r="C100" s="369"/>
      <c r="D100" s="230" t="s">
        <v>338</v>
      </c>
      <c r="E100" s="231" t="s">
        <v>338</v>
      </c>
      <c r="F100" s="212" t="s">
        <v>341</v>
      </c>
      <c r="G100" s="232"/>
      <c r="H100" s="233" t="s">
        <v>338</v>
      </c>
    </row>
    <row r="101" spans="1:8" x14ac:dyDescent="0.25">
      <c r="A101" s="768" t="s">
        <v>338</v>
      </c>
      <c r="B101" s="234" t="s">
        <v>342</v>
      </c>
      <c r="C101" s="370"/>
      <c r="D101" s="768" t="s">
        <v>338</v>
      </c>
      <c r="E101" s="768" t="s">
        <v>338</v>
      </c>
      <c r="F101" s="235" t="s">
        <v>343</v>
      </c>
      <c r="G101" s="236"/>
      <c r="H101" s="769" t="s">
        <v>338</v>
      </c>
    </row>
    <row r="102" spans="1:8" x14ac:dyDescent="0.25">
      <c r="A102" s="768"/>
      <c r="B102" s="234" t="s">
        <v>344</v>
      </c>
      <c r="C102" s="371">
        <v>0</v>
      </c>
      <c r="D102" s="768"/>
      <c r="E102" s="768"/>
      <c r="F102" s="235" t="s">
        <v>345</v>
      </c>
      <c r="G102" s="236"/>
      <c r="H102" s="769"/>
    </row>
    <row r="103" spans="1:8" x14ac:dyDescent="0.25">
      <c r="A103" s="768"/>
      <c r="B103" s="234" t="s">
        <v>346</v>
      </c>
      <c r="C103" s="371">
        <v>0</v>
      </c>
      <c r="D103" s="768"/>
      <c r="E103" s="768"/>
      <c r="F103" s="235" t="s">
        <v>347</v>
      </c>
      <c r="G103" s="236"/>
      <c r="H103" s="769"/>
    </row>
    <row r="104" spans="1:8" x14ac:dyDescent="0.25">
      <c r="A104" s="768"/>
      <c r="B104" s="234" t="s">
        <v>348</v>
      </c>
      <c r="C104" s="371">
        <v>0</v>
      </c>
      <c r="D104" s="768"/>
      <c r="E104" s="768"/>
      <c r="F104" s="235" t="s">
        <v>383</v>
      </c>
      <c r="G104" s="236"/>
      <c r="H104" s="769"/>
    </row>
    <row r="105" spans="1:8" ht="26.4" x14ac:dyDescent="0.25">
      <c r="A105" s="768"/>
      <c r="B105" s="234" t="s">
        <v>754</v>
      </c>
      <c r="C105" s="370"/>
      <c r="D105" s="768"/>
      <c r="E105" s="768"/>
      <c r="F105" s="237" t="s">
        <v>349</v>
      </c>
      <c r="G105" s="236"/>
      <c r="H105" s="769"/>
    </row>
    <row r="106" spans="1:8" x14ac:dyDescent="0.25">
      <c r="A106" s="768"/>
      <c r="B106" s="234" t="s">
        <v>350</v>
      </c>
      <c r="C106" s="370"/>
      <c r="D106" s="768"/>
      <c r="E106" s="768"/>
      <c r="F106" s="235" t="s">
        <v>755</v>
      </c>
      <c r="G106" s="770"/>
      <c r="H106" s="769"/>
    </row>
    <row r="107" spans="1:8" ht="13.8" x14ac:dyDescent="0.25">
      <c r="A107" s="768"/>
      <c r="B107" s="238"/>
      <c r="C107" s="239" t="s">
        <v>106</v>
      </c>
      <c r="D107" s="768"/>
      <c r="E107" s="768"/>
      <c r="F107" s="235" t="s">
        <v>338</v>
      </c>
      <c r="G107" s="771"/>
      <c r="H107" s="769"/>
    </row>
    <row r="108" spans="1:8" ht="13.8" x14ac:dyDescent="0.25">
      <c r="A108" s="768"/>
      <c r="B108" s="238"/>
      <c r="C108" s="239" t="s">
        <v>107</v>
      </c>
      <c r="D108" s="768"/>
      <c r="E108" s="768"/>
      <c r="F108" s="235" t="s">
        <v>338</v>
      </c>
      <c r="G108" s="771"/>
      <c r="H108" s="769"/>
    </row>
    <row r="109" spans="1:8" ht="13.8" x14ac:dyDescent="0.25">
      <c r="A109" s="768"/>
      <c r="B109" s="238"/>
      <c r="C109" s="372" t="s">
        <v>384</v>
      </c>
      <c r="D109" s="768"/>
      <c r="E109" s="768"/>
      <c r="F109" s="235" t="s">
        <v>338</v>
      </c>
      <c r="G109" s="771"/>
      <c r="H109" s="769"/>
    </row>
    <row r="110" spans="1:8" ht="13.8" x14ac:dyDescent="0.25">
      <c r="A110" s="768"/>
      <c r="B110" s="238"/>
      <c r="C110" s="372" t="s">
        <v>385</v>
      </c>
      <c r="D110" s="768"/>
      <c r="E110" s="768"/>
      <c r="F110" s="235" t="s">
        <v>338</v>
      </c>
      <c r="G110" s="771"/>
      <c r="H110" s="240" t="s">
        <v>338</v>
      </c>
    </row>
    <row r="111" spans="1:8" ht="13.8" x14ac:dyDescent="0.25">
      <c r="A111" s="768"/>
      <c r="B111" s="238"/>
      <c r="C111" s="372" t="s">
        <v>386</v>
      </c>
      <c r="D111" s="768"/>
      <c r="E111" s="768"/>
      <c r="F111" s="235" t="s">
        <v>338</v>
      </c>
      <c r="G111" s="771"/>
      <c r="H111" s="240" t="s">
        <v>338</v>
      </c>
    </row>
    <row r="112" spans="1:8" ht="13.8" x14ac:dyDescent="0.25">
      <c r="A112" s="768"/>
      <c r="B112" s="238"/>
      <c r="C112" s="373"/>
      <c r="D112" s="768"/>
      <c r="E112" s="768"/>
      <c r="F112" s="241" t="s">
        <v>338</v>
      </c>
      <c r="G112" s="772"/>
      <c r="H112" s="240" t="s">
        <v>338</v>
      </c>
    </row>
    <row r="113" spans="1:8" ht="13.8" thickBot="1" x14ac:dyDescent="0.3">
      <c r="A113" s="242" t="s">
        <v>338</v>
      </c>
      <c r="B113" s="234" t="s">
        <v>338</v>
      </c>
      <c r="C113" s="372"/>
      <c r="D113" s="230" t="s">
        <v>338</v>
      </c>
      <c r="E113" s="242" t="s">
        <v>338</v>
      </c>
      <c r="F113" s="243" t="s">
        <v>338</v>
      </c>
      <c r="G113" s="242"/>
      <c r="H113" s="244" t="s">
        <v>338</v>
      </c>
    </row>
    <row r="114" spans="1:8" x14ac:dyDescent="0.25">
      <c r="A114" s="228" t="s">
        <v>338</v>
      </c>
      <c r="B114" s="229" t="s">
        <v>340</v>
      </c>
      <c r="C114" s="369"/>
      <c r="D114" s="228" t="s">
        <v>338</v>
      </c>
      <c r="E114" s="228" t="s">
        <v>338</v>
      </c>
      <c r="F114" s="245"/>
      <c r="G114" s="245"/>
      <c r="H114" s="228" t="s">
        <v>338</v>
      </c>
    </row>
    <row r="115" spans="1:8" x14ac:dyDescent="0.25">
      <c r="A115" s="768" t="s">
        <v>338</v>
      </c>
      <c r="B115" s="234" t="s">
        <v>342</v>
      </c>
      <c r="C115" s="370"/>
      <c r="D115" s="768" t="s">
        <v>338</v>
      </c>
      <c r="E115" s="768" t="s">
        <v>338</v>
      </c>
      <c r="F115" s="246" t="s">
        <v>343</v>
      </c>
      <c r="G115" s="236"/>
      <c r="H115" s="769" t="s">
        <v>338</v>
      </c>
    </row>
    <row r="116" spans="1:8" x14ac:dyDescent="0.25">
      <c r="A116" s="768"/>
      <c r="B116" s="234" t="s">
        <v>344</v>
      </c>
      <c r="C116" s="371">
        <v>0</v>
      </c>
      <c r="D116" s="768"/>
      <c r="E116" s="768"/>
      <c r="F116" s="246" t="s">
        <v>345</v>
      </c>
      <c r="G116" s="236"/>
      <c r="H116" s="769"/>
    </row>
    <row r="117" spans="1:8" x14ac:dyDescent="0.25">
      <c r="A117" s="768"/>
      <c r="B117" s="234" t="s">
        <v>346</v>
      </c>
      <c r="C117" s="371">
        <v>0</v>
      </c>
      <c r="D117" s="768"/>
      <c r="E117" s="768"/>
      <c r="F117" s="246" t="s">
        <v>347</v>
      </c>
      <c r="G117" s="236"/>
      <c r="H117" s="769"/>
    </row>
    <row r="118" spans="1:8" x14ac:dyDescent="0.25">
      <c r="A118" s="768"/>
      <c r="B118" s="234" t="s">
        <v>348</v>
      </c>
      <c r="C118" s="371">
        <v>0</v>
      </c>
      <c r="D118" s="768"/>
      <c r="E118" s="768"/>
      <c r="F118" s="246" t="s">
        <v>383</v>
      </c>
      <c r="G118" s="236"/>
      <c r="H118" s="769"/>
    </row>
    <row r="119" spans="1:8" ht="26.4" x14ac:dyDescent="0.25">
      <c r="A119" s="768"/>
      <c r="B119" s="234" t="s">
        <v>754</v>
      </c>
      <c r="C119" s="370"/>
      <c r="D119" s="768"/>
      <c r="E119" s="768"/>
      <c r="F119" s="247" t="s">
        <v>349</v>
      </c>
      <c r="G119" s="236"/>
      <c r="H119" s="769"/>
    </row>
    <row r="120" spans="1:8" x14ac:dyDescent="0.25">
      <c r="A120" s="768"/>
      <c r="B120" s="234" t="s">
        <v>350</v>
      </c>
      <c r="C120" s="370"/>
      <c r="D120" s="768"/>
      <c r="E120" s="768"/>
      <c r="F120" s="246" t="s">
        <v>755</v>
      </c>
      <c r="G120" s="770"/>
      <c r="H120" s="769"/>
    </row>
    <row r="121" spans="1:8" ht="13.8" x14ac:dyDescent="0.25">
      <c r="A121" s="768"/>
      <c r="B121" s="238"/>
      <c r="C121" s="239" t="s">
        <v>106</v>
      </c>
      <c r="D121" s="768"/>
      <c r="E121" s="768"/>
      <c r="F121" s="246" t="s">
        <v>338</v>
      </c>
      <c r="G121" s="771"/>
      <c r="H121" s="769"/>
    </row>
    <row r="122" spans="1:8" ht="13.8" x14ac:dyDescent="0.25">
      <c r="A122" s="768"/>
      <c r="B122" s="238"/>
      <c r="C122" s="239" t="s">
        <v>107</v>
      </c>
      <c r="D122" s="768"/>
      <c r="E122" s="768"/>
      <c r="F122" s="246" t="s">
        <v>338</v>
      </c>
      <c r="G122" s="771"/>
      <c r="H122" s="769"/>
    </row>
    <row r="123" spans="1:8" ht="13.8" x14ac:dyDescent="0.25">
      <c r="A123" s="768"/>
      <c r="B123" s="238"/>
      <c r="C123" s="372" t="s">
        <v>384</v>
      </c>
      <c r="D123" s="768"/>
      <c r="E123" s="768"/>
      <c r="F123" s="246" t="s">
        <v>338</v>
      </c>
      <c r="G123" s="771"/>
      <c r="H123" s="769"/>
    </row>
    <row r="124" spans="1:8" ht="13.8" x14ac:dyDescent="0.25">
      <c r="A124" s="768"/>
      <c r="B124" s="238"/>
      <c r="C124" s="372" t="s">
        <v>385</v>
      </c>
      <c r="D124" s="768"/>
      <c r="E124" s="768"/>
      <c r="F124" s="246" t="s">
        <v>338</v>
      </c>
      <c r="G124" s="771"/>
      <c r="H124" s="231" t="s">
        <v>338</v>
      </c>
    </row>
    <row r="125" spans="1:8" ht="13.8" x14ac:dyDescent="0.25">
      <c r="A125" s="768"/>
      <c r="B125" s="238"/>
      <c r="C125" s="372" t="s">
        <v>386</v>
      </c>
      <c r="D125" s="768"/>
      <c r="E125" s="768"/>
      <c r="F125" s="246"/>
      <c r="G125" s="771"/>
      <c r="H125" s="231"/>
    </row>
    <row r="126" spans="1:8" ht="13.8" x14ac:dyDescent="0.25">
      <c r="A126" s="768"/>
      <c r="B126" s="238"/>
      <c r="C126" s="373"/>
      <c r="D126" s="768"/>
      <c r="E126" s="768"/>
      <c r="F126" s="246" t="s">
        <v>338</v>
      </c>
      <c r="G126" s="772"/>
      <c r="H126" s="231" t="s">
        <v>338</v>
      </c>
    </row>
    <row r="127" spans="1:8" ht="13.8" thickBot="1" x14ac:dyDescent="0.3">
      <c r="A127" s="242" t="s">
        <v>338</v>
      </c>
      <c r="B127" s="243"/>
      <c r="C127" s="244" t="s">
        <v>338</v>
      </c>
      <c r="D127" s="242" t="s">
        <v>338</v>
      </c>
      <c r="E127" s="242" t="s">
        <v>338</v>
      </c>
      <c r="F127" s="242" t="s">
        <v>338</v>
      </c>
      <c r="G127" s="242"/>
      <c r="H127" s="242" t="s">
        <v>338</v>
      </c>
    </row>
    <row r="128" spans="1:8" x14ac:dyDescent="0.25">
      <c r="A128" s="228" t="s">
        <v>338</v>
      </c>
      <c r="B128" s="229" t="s">
        <v>340</v>
      </c>
      <c r="C128" s="369"/>
      <c r="D128" s="228" t="s">
        <v>338</v>
      </c>
      <c r="E128" s="228" t="s">
        <v>338</v>
      </c>
      <c r="F128" s="245"/>
      <c r="G128" s="245"/>
      <c r="H128" s="228" t="s">
        <v>338</v>
      </c>
    </row>
    <row r="129" spans="1:8" x14ac:dyDescent="0.25">
      <c r="A129" s="768" t="s">
        <v>338</v>
      </c>
      <c r="B129" s="234" t="s">
        <v>342</v>
      </c>
      <c r="C129" s="370"/>
      <c r="D129" s="768" t="s">
        <v>338</v>
      </c>
      <c r="E129" s="768" t="s">
        <v>338</v>
      </c>
      <c r="F129" s="246" t="s">
        <v>343</v>
      </c>
      <c r="G129" s="236"/>
      <c r="H129" s="769" t="s">
        <v>338</v>
      </c>
    </row>
    <row r="130" spans="1:8" x14ac:dyDescent="0.25">
      <c r="A130" s="768"/>
      <c r="B130" s="234" t="s">
        <v>344</v>
      </c>
      <c r="C130" s="371">
        <v>0</v>
      </c>
      <c r="D130" s="768"/>
      <c r="E130" s="768"/>
      <c r="F130" s="246" t="s">
        <v>345</v>
      </c>
      <c r="G130" s="236"/>
      <c r="H130" s="769"/>
    </row>
    <row r="131" spans="1:8" x14ac:dyDescent="0.25">
      <c r="A131" s="768"/>
      <c r="B131" s="234" t="s">
        <v>346</v>
      </c>
      <c r="C131" s="371">
        <v>0</v>
      </c>
      <c r="D131" s="768"/>
      <c r="E131" s="768"/>
      <c r="F131" s="246" t="s">
        <v>347</v>
      </c>
      <c r="G131" s="236"/>
      <c r="H131" s="769"/>
    </row>
    <row r="132" spans="1:8" x14ac:dyDescent="0.25">
      <c r="A132" s="768"/>
      <c r="B132" s="234" t="s">
        <v>348</v>
      </c>
      <c r="C132" s="371">
        <v>0</v>
      </c>
      <c r="D132" s="768"/>
      <c r="E132" s="768"/>
      <c r="F132" s="246" t="s">
        <v>383</v>
      </c>
      <c r="G132" s="236"/>
      <c r="H132" s="769"/>
    </row>
    <row r="133" spans="1:8" ht="26.4" x14ac:dyDescent="0.25">
      <c r="A133" s="768"/>
      <c r="B133" s="234" t="s">
        <v>754</v>
      </c>
      <c r="C133" s="370"/>
      <c r="D133" s="768"/>
      <c r="E133" s="768"/>
      <c r="F133" s="247" t="s">
        <v>349</v>
      </c>
      <c r="G133" s="236"/>
      <c r="H133" s="769"/>
    </row>
    <row r="134" spans="1:8" x14ac:dyDescent="0.25">
      <c r="A134" s="768"/>
      <c r="B134" s="234" t="s">
        <v>350</v>
      </c>
      <c r="C134" s="370"/>
      <c r="D134" s="768"/>
      <c r="E134" s="768"/>
      <c r="F134" s="246" t="s">
        <v>755</v>
      </c>
      <c r="G134" s="770"/>
      <c r="H134" s="769"/>
    </row>
    <row r="135" spans="1:8" ht="13.8" x14ac:dyDescent="0.25">
      <c r="A135" s="768"/>
      <c r="B135" s="238"/>
      <c r="C135" s="239" t="s">
        <v>106</v>
      </c>
      <c r="D135" s="768"/>
      <c r="E135" s="768"/>
      <c r="F135" s="246" t="s">
        <v>338</v>
      </c>
      <c r="G135" s="771"/>
      <c r="H135" s="769"/>
    </row>
    <row r="136" spans="1:8" ht="13.8" x14ac:dyDescent="0.25">
      <c r="A136" s="768"/>
      <c r="B136" s="238"/>
      <c r="C136" s="239" t="s">
        <v>107</v>
      </c>
      <c r="D136" s="768"/>
      <c r="E136" s="768"/>
      <c r="F136" s="246" t="s">
        <v>338</v>
      </c>
      <c r="G136" s="771"/>
      <c r="H136" s="769"/>
    </row>
    <row r="137" spans="1:8" ht="13.8" x14ac:dyDescent="0.25">
      <c r="A137" s="768"/>
      <c r="B137" s="238"/>
      <c r="C137" s="372" t="s">
        <v>384</v>
      </c>
      <c r="D137" s="768"/>
      <c r="E137" s="768"/>
      <c r="F137" s="246" t="s">
        <v>338</v>
      </c>
      <c r="G137" s="771"/>
      <c r="H137" s="769"/>
    </row>
    <row r="138" spans="1:8" ht="13.8" x14ac:dyDescent="0.25">
      <c r="A138" s="768"/>
      <c r="B138" s="238"/>
      <c r="C138" s="372" t="s">
        <v>385</v>
      </c>
      <c r="D138" s="768"/>
      <c r="E138" s="768"/>
      <c r="F138" s="246" t="s">
        <v>338</v>
      </c>
      <c r="G138" s="771"/>
      <c r="H138" s="231" t="s">
        <v>338</v>
      </c>
    </row>
    <row r="139" spans="1:8" ht="13.8" x14ac:dyDescent="0.25">
      <c r="A139" s="768"/>
      <c r="B139" s="238"/>
      <c r="C139" s="372" t="s">
        <v>386</v>
      </c>
      <c r="D139" s="768"/>
      <c r="E139" s="768"/>
      <c r="F139" s="246"/>
      <c r="G139" s="771"/>
      <c r="H139" s="231"/>
    </row>
    <row r="140" spans="1:8" ht="13.8" x14ac:dyDescent="0.25">
      <c r="A140" s="768"/>
      <c r="B140" s="238"/>
      <c r="C140" s="373"/>
      <c r="D140" s="768"/>
      <c r="E140" s="768"/>
      <c r="F140" s="246" t="s">
        <v>338</v>
      </c>
      <c r="G140" s="772"/>
      <c r="H140" s="231" t="s">
        <v>338</v>
      </c>
    </row>
    <row r="141" spans="1:8" ht="13.8" thickBot="1" x14ac:dyDescent="0.3">
      <c r="A141" s="242" t="s">
        <v>338</v>
      </c>
      <c r="B141" s="243"/>
      <c r="C141" s="244" t="s">
        <v>338</v>
      </c>
      <c r="D141" s="242" t="s">
        <v>338</v>
      </c>
      <c r="E141" s="242" t="s">
        <v>338</v>
      </c>
      <c r="F141" s="242" t="s">
        <v>338</v>
      </c>
      <c r="G141" s="242"/>
      <c r="H141" s="242" t="s">
        <v>338</v>
      </c>
    </row>
    <row r="142" spans="1:8" x14ac:dyDescent="0.25">
      <c r="A142" s="228" t="s">
        <v>338</v>
      </c>
      <c r="B142" s="229" t="s">
        <v>340</v>
      </c>
      <c r="C142" s="369"/>
      <c r="D142" s="230" t="s">
        <v>338</v>
      </c>
      <c r="E142" s="231" t="s">
        <v>338</v>
      </c>
      <c r="F142" s="212" t="s">
        <v>341</v>
      </c>
      <c r="G142" s="232"/>
      <c r="H142" s="233" t="s">
        <v>338</v>
      </c>
    </row>
    <row r="143" spans="1:8" x14ac:dyDescent="0.25">
      <c r="A143" s="768" t="s">
        <v>338</v>
      </c>
      <c r="B143" s="234" t="s">
        <v>342</v>
      </c>
      <c r="C143" s="370"/>
      <c r="D143" s="768" t="s">
        <v>338</v>
      </c>
      <c r="E143" s="768" t="s">
        <v>338</v>
      </c>
      <c r="F143" s="235" t="s">
        <v>343</v>
      </c>
      <c r="G143" s="236"/>
      <c r="H143" s="769" t="s">
        <v>338</v>
      </c>
    </row>
    <row r="144" spans="1:8" x14ac:dyDescent="0.25">
      <c r="A144" s="768"/>
      <c r="B144" s="234" t="s">
        <v>344</v>
      </c>
      <c r="C144" s="371">
        <v>0</v>
      </c>
      <c r="D144" s="768"/>
      <c r="E144" s="768"/>
      <c r="F144" s="235" t="s">
        <v>345</v>
      </c>
      <c r="G144" s="236"/>
      <c r="H144" s="769"/>
    </row>
    <row r="145" spans="1:8" x14ac:dyDescent="0.25">
      <c r="A145" s="768"/>
      <c r="B145" s="234" t="s">
        <v>346</v>
      </c>
      <c r="C145" s="371">
        <v>0</v>
      </c>
      <c r="D145" s="768"/>
      <c r="E145" s="768"/>
      <c r="F145" s="235" t="s">
        <v>347</v>
      </c>
      <c r="G145" s="236"/>
      <c r="H145" s="769"/>
    </row>
    <row r="146" spans="1:8" x14ac:dyDescent="0.25">
      <c r="A146" s="768"/>
      <c r="B146" s="234" t="s">
        <v>348</v>
      </c>
      <c r="C146" s="371">
        <v>0</v>
      </c>
      <c r="D146" s="768"/>
      <c r="E146" s="768"/>
      <c r="F146" s="235" t="s">
        <v>383</v>
      </c>
      <c r="G146" s="236"/>
      <c r="H146" s="769"/>
    </row>
    <row r="147" spans="1:8" ht="26.4" x14ac:dyDescent="0.25">
      <c r="A147" s="768"/>
      <c r="B147" s="234" t="s">
        <v>754</v>
      </c>
      <c r="C147" s="370"/>
      <c r="D147" s="768"/>
      <c r="E147" s="768"/>
      <c r="F147" s="237" t="s">
        <v>349</v>
      </c>
      <c r="G147" s="236"/>
      <c r="H147" s="769"/>
    </row>
    <row r="148" spans="1:8" x14ac:dyDescent="0.25">
      <c r="A148" s="768"/>
      <c r="B148" s="234" t="s">
        <v>350</v>
      </c>
      <c r="C148" s="370"/>
      <c r="D148" s="768"/>
      <c r="E148" s="768"/>
      <c r="F148" s="235" t="s">
        <v>755</v>
      </c>
      <c r="G148" s="770"/>
      <c r="H148" s="769"/>
    </row>
    <row r="149" spans="1:8" ht="13.8" x14ac:dyDescent="0.25">
      <c r="A149" s="768"/>
      <c r="B149" s="238"/>
      <c r="C149" s="239" t="s">
        <v>106</v>
      </c>
      <c r="D149" s="768"/>
      <c r="E149" s="768"/>
      <c r="F149" s="235" t="s">
        <v>338</v>
      </c>
      <c r="G149" s="771"/>
      <c r="H149" s="769"/>
    </row>
    <row r="150" spans="1:8" ht="13.8" x14ac:dyDescent="0.25">
      <c r="A150" s="768"/>
      <c r="B150" s="238"/>
      <c r="C150" s="239" t="s">
        <v>107</v>
      </c>
      <c r="D150" s="768"/>
      <c r="E150" s="768"/>
      <c r="F150" s="235" t="s">
        <v>338</v>
      </c>
      <c r="G150" s="771"/>
      <c r="H150" s="769"/>
    </row>
    <row r="151" spans="1:8" ht="13.8" x14ac:dyDescent="0.25">
      <c r="A151" s="768"/>
      <c r="B151" s="238"/>
      <c r="C151" s="372" t="s">
        <v>384</v>
      </c>
      <c r="D151" s="768"/>
      <c r="E151" s="768"/>
      <c r="F151" s="235" t="s">
        <v>338</v>
      </c>
      <c r="G151" s="771"/>
      <c r="H151" s="769"/>
    </row>
    <row r="152" spans="1:8" ht="13.8" x14ac:dyDescent="0.25">
      <c r="A152" s="768"/>
      <c r="B152" s="238"/>
      <c r="C152" s="372" t="s">
        <v>385</v>
      </c>
      <c r="D152" s="768"/>
      <c r="E152" s="768"/>
      <c r="F152" s="235" t="s">
        <v>338</v>
      </c>
      <c r="G152" s="771"/>
      <c r="H152" s="240" t="s">
        <v>338</v>
      </c>
    </row>
    <row r="153" spans="1:8" ht="13.8" x14ac:dyDescent="0.25">
      <c r="A153" s="768"/>
      <c r="B153" s="238"/>
      <c r="C153" s="372" t="s">
        <v>386</v>
      </c>
      <c r="D153" s="768"/>
      <c r="E153" s="768"/>
      <c r="F153" s="235" t="s">
        <v>338</v>
      </c>
      <c r="G153" s="771"/>
      <c r="H153" s="240" t="s">
        <v>338</v>
      </c>
    </row>
    <row r="154" spans="1:8" ht="13.8" x14ac:dyDescent="0.25">
      <c r="A154" s="768"/>
      <c r="B154" s="238"/>
      <c r="C154" s="373"/>
      <c r="D154" s="768"/>
      <c r="E154" s="768"/>
      <c r="F154" s="241" t="s">
        <v>338</v>
      </c>
      <c r="G154" s="772"/>
      <c r="H154" s="240" t="s">
        <v>338</v>
      </c>
    </row>
    <row r="155" spans="1:8" ht="13.8" thickBot="1" x14ac:dyDescent="0.3">
      <c r="A155" s="242" t="s">
        <v>338</v>
      </c>
      <c r="B155" s="234" t="s">
        <v>338</v>
      </c>
      <c r="C155" s="372"/>
      <c r="D155" s="230" t="s">
        <v>338</v>
      </c>
      <c r="E155" s="242" t="s">
        <v>338</v>
      </c>
      <c r="F155" s="243" t="s">
        <v>338</v>
      </c>
      <c r="G155" s="242"/>
      <c r="H155" s="244" t="s">
        <v>338</v>
      </c>
    </row>
    <row r="156" spans="1:8" x14ac:dyDescent="0.25">
      <c r="A156" s="228" t="s">
        <v>338</v>
      </c>
      <c r="B156" s="229" t="s">
        <v>340</v>
      </c>
      <c r="C156" s="369"/>
      <c r="D156" s="228" t="s">
        <v>338</v>
      </c>
      <c r="E156" s="228" t="s">
        <v>338</v>
      </c>
      <c r="F156" s="245"/>
      <c r="G156" s="245"/>
      <c r="H156" s="228" t="s">
        <v>338</v>
      </c>
    </row>
    <row r="157" spans="1:8" x14ac:dyDescent="0.25">
      <c r="A157" s="768" t="s">
        <v>338</v>
      </c>
      <c r="B157" s="234" t="s">
        <v>342</v>
      </c>
      <c r="C157" s="370"/>
      <c r="D157" s="768" t="s">
        <v>338</v>
      </c>
      <c r="E157" s="768" t="s">
        <v>338</v>
      </c>
      <c r="F157" s="246" t="s">
        <v>343</v>
      </c>
      <c r="G157" s="236"/>
      <c r="H157" s="769" t="s">
        <v>338</v>
      </c>
    </row>
    <row r="158" spans="1:8" x14ac:dyDescent="0.25">
      <c r="A158" s="768"/>
      <c r="B158" s="234" t="s">
        <v>344</v>
      </c>
      <c r="C158" s="371">
        <v>0</v>
      </c>
      <c r="D158" s="768"/>
      <c r="E158" s="768"/>
      <c r="F158" s="246" t="s">
        <v>345</v>
      </c>
      <c r="G158" s="236"/>
      <c r="H158" s="769"/>
    </row>
    <row r="159" spans="1:8" x14ac:dyDescent="0.25">
      <c r="A159" s="768"/>
      <c r="B159" s="234" t="s">
        <v>346</v>
      </c>
      <c r="C159" s="371">
        <v>0</v>
      </c>
      <c r="D159" s="768"/>
      <c r="E159" s="768"/>
      <c r="F159" s="246" t="s">
        <v>347</v>
      </c>
      <c r="G159" s="236"/>
      <c r="H159" s="769"/>
    </row>
    <row r="160" spans="1:8" x14ac:dyDescent="0.25">
      <c r="A160" s="768"/>
      <c r="B160" s="234" t="s">
        <v>348</v>
      </c>
      <c r="C160" s="371">
        <v>0</v>
      </c>
      <c r="D160" s="768"/>
      <c r="E160" s="768"/>
      <c r="F160" s="246" t="s">
        <v>383</v>
      </c>
      <c r="G160" s="236"/>
      <c r="H160" s="769"/>
    </row>
    <row r="161" spans="1:8" ht="26.4" x14ac:dyDescent="0.25">
      <c r="A161" s="768"/>
      <c r="B161" s="234" t="s">
        <v>754</v>
      </c>
      <c r="C161" s="370"/>
      <c r="D161" s="768"/>
      <c r="E161" s="768"/>
      <c r="F161" s="247" t="s">
        <v>349</v>
      </c>
      <c r="G161" s="236"/>
      <c r="H161" s="769"/>
    </row>
    <row r="162" spans="1:8" x14ac:dyDescent="0.25">
      <c r="A162" s="768"/>
      <c r="B162" s="234" t="s">
        <v>350</v>
      </c>
      <c r="C162" s="370"/>
      <c r="D162" s="768"/>
      <c r="E162" s="768"/>
      <c r="F162" s="246" t="s">
        <v>755</v>
      </c>
      <c r="G162" s="770"/>
      <c r="H162" s="769"/>
    </row>
    <row r="163" spans="1:8" ht="13.8" x14ac:dyDescent="0.25">
      <c r="A163" s="768"/>
      <c r="B163" s="238"/>
      <c r="C163" s="239" t="s">
        <v>106</v>
      </c>
      <c r="D163" s="768"/>
      <c r="E163" s="768"/>
      <c r="F163" s="246" t="s">
        <v>338</v>
      </c>
      <c r="G163" s="771"/>
      <c r="H163" s="769"/>
    </row>
    <row r="164" spans="1:8" ht="13.8" x14ac:dyDescent="0.25">
      <c r="A164" s="768"/>
      <c r="B164" s="238"/>
      <c r="C164" s="239" t="s">
        <v>107</v>
      </c>
      <c r="D164" s="768"/>
      <c r="E164" s="768"/>
      <c r="F164" s="246" t="s">
        <v>338</v>
      </c>
      <c r="G164" s="771"/>
      <c r="H164" s="769"/>
    </row>
    <row r="165" spans="1:8" ht="13.8" x14ac:dyDescent="0.25">
      <c r="A165" s="768"/>
      <c r="B165" s="238"/>
      <c r="C165" s="372" t="s">
        <v>384</v>
      </c>
      <c r="D165" s="768"/>
      <c r="E165" s="768"/>
      <c r="F165" s="246" t="s">
        <v>338</v>
      </c>
      <c r="G165" s="771"/>
      <c r="H165" s="769"/>
    </row>
    <row r="166" spans="1:8" ht="13.8" x14ac:dyDescent="0.25">
      <c r="A166" s="768"/>
      <c r="B166" s="238"/>
      <c r="C166" s="372" t="s">
        <v>385</v>
      </c>
      <c r="D166" s="768"/>
      <c r="E166" s="768"/>
      <c r="F166" s="246" t="s">
        <v>338</v>
      </c>
      <c r="G166" s="771"/>
      <c r="H166" s="231" t="s">
        <v>338</v>
      </c>
    </row>
    <row r="167" spans="1:8" ht="13.8" x14ac:dyDescent="0.25">
      <c r="A167" s="768"/>
      <c r="B167" s="238"/>
      <c r="C167" s="372" t="s">
        <v>386</v>
      </c>
      <c r="D167" s="768"/>
      <c r="E167" s="768"/>
      <c r="F167" s="246"/>
      <c r="G167" s="771"/>
      <c r="H167" s="231"/>
    </row>
    <row r="168" spans="1:8" ht="13.8" x14ac:dyDescent="0.25">
      <c r="A168" s="768"/>
      <c r="B168" s="238"/>
      <c r="C168" s="373"/>
      <c r="D168" s="768"/>
      <c r="E168" s="768"/>
      <c r="F168" s="246" t="s">
        <v>338</v>
      </c>
      <c r="G168" s="772"/>
      <c r="H168" s="231" t="s">
        <v>338</v>
      </c>
    </row>
    <row r="169" spans="1:8" ht="13.8" thickBot="1" x14ac:dyDescent="0.3">
      <c r="A169" s="242" t="s">
        <v>338</v>
      </c>
      <c r="B169" s="243"/>
      <c r="C169" s="244" t="s">
        <v>338</v>
      </c>
      <c r="D169" s="242" t="s">
        <v>338</v>
      </c>
      <c r="E169" s="242" t="s">
        <v>338</v>
      </c>
      <c r="F169" s="242" t="s">
        <v>338</v>
      </c>
      <c r="G169" s="242"/>
      <c r="H169" s="242" t="s">
        <v>338</v>
      </c>
    </row>
    <row r="170" spans="1:8" x14ac:dyDescent="0.25">
      <c r="A170" s="228" t="s">
        <v>338</v>
      </c>
      <c r="B170" s="229" t="s">
        <v>340</v>
      </c>
      <c r="C170" s="369"/>
      <c r="D170" s="228" t="s">
        <v>338</v>
      </c>
      <c r="E170" s="228" t="s">
        <v>338</v>
      </c>
      <c r="F170" s="245"/>
      <c r="G170" s="245"/>
      <c r="H170" s="228" t="s">
        <v>338</v>
      </c>
    </row>
    <row r="171" spans="1:8" x14ac:dyDescent="0.25">
      <c r="A171" s="768" t="s">
        <v>338</v>
      </c>
      <c r="B171" s="234" t="s">
        <v>342</v>
      </c>
      <c r="C171" s="370"/>
      <c r="D171" s="768" t="s">
        <v>338</v>
      </c>
      <c r="E171" s="768" t="s">
        <v>338</v>
      </c>
      <c r="F171" s="246" t="s">
        <v>343</v>
      </c>
      <c r="G171" s="236"/>
      <c r="H171" s="769" t="s">
        <v>338</v>
      </c>
    </row>
    <row r="172" spans="1:8" x14ac:dyDescent="0.25">
      <c r="A172" s="768"/>
      <c r="B172" s="234" t="s">
        <v>344</v>
      </c>
      <c r="C172" s="371">
        <v>0</v>
      </c>
      <c r="D172" s="768"/>
      <c r="E172" s="768"/>
      <c r="F172" s="246" t="s">
        <v>345</v>
      </c>
      <c r="G172" s="236"/>
      <c r="H172" s="769"/>
    </row>
    <row r="173" spans="1:8" x14ac:dyDescent="0.25">
      <c r="A173" s="768"/>
      <c r="B173" s="234" t="s">
        <v>346</v>
      </c>
      <c r="C173" s="371">
        <v>0</v>
      </c>
      <c r="D173" s="768"/>
      <c r="E173" s="768"/>
      <c r="F173" s="246" t="s">
        <v>347</v>
      </c>
      <c r="G173" s="236"/>
      <c r="H173" s="769"/>
    </row>
    <row r="174" spans="1:8" x14ac:dyDescent="0.25">
      <c r="A174" s="768"/>
      <c r="B174" s="234" t="s">
        <v>348</v>
      </c>
      <c r="C174" s="371">
        <v>0</v>
      </c>
      <c r="D174" s="768"/>
      <c r="E174" s="768"/>
      <c r="F174" s="246" t="s">
        <v>383</v>
      </c>
      <c r="G174" s="236"/>
      <c r="H174" s="769"/>
    </row>
    <row r="175" spans="1:8" ht="26.4" x14ac:dyDescent="0.25">
      <c r="A175" s="768"/>
      <c r="B175" s="234" t="s">
        <v>754</v>
      </c>
      <c r="C175" s="370"/>
      <c r="D175" s="768"/>
      <c r="E175" s="768"/>
      <c r="F175" s="247" t="s">
        <v>349</v>
      </c>
      <c r="G175" s="236"/>
      <c r="H175" s="769"/>
    </row>
    <row r="176" spans="1:8" x14ac:dyDescent="0.25">
      <c r="A176" s="768"/>
      <c r="B176" s="234" t="s">
        <v>350</v>
      </c>
      <c r="C176" s="370"/>
      <c r="D176" s="768"/>
      <c r="E176" s="768"/>
      <c r="F176" s="246" t="s">
        <v>755</v>
      </c>
      <c r="G176" s="770"/>
      <c r="H176" s="769"/>
    </row>
    <row r="177" spans="1:8" ht="13.8" x14ac:dyDescent="0.25">
      <c r="A177" s="768"/>
      <c r="B177" s="238"/>
      <c r="C177" s="239" t="s">
        <v>106</v>
      </c>
      <c r="D177" s="768"/>
      <c r="E177" s="768"/>
      <c r="F177" s="246" t="s">
        <v>338</v>
      </c>
      <c r="G177" s="771"/>
      <c r="H177" s="769"/>
    </row>
    <row r="178" spans="1:8" ht="13.8" x14ac:dyDescent="0.25">
      <c r="A178" s="768"/>
      <c r="B178" s="238"/>
      <c r="C178" s="239" t="s">
        <v>107</v>
      </c>
      <c r="D178" s="768"/>
      <c r="E178" s="768"/>
      <c r="F178" s="246" t="s">
        <v>338</v>
      </c>
      <c r="G178" s="771"/>
      <c r="H178" s="769"/>
    </row>
    <row r="179" spans="1:8" ht="13.8" x14ac:dyDescent="0.25">
      <c r="A179" s="768"/>
      <c r="B179" s="238"/>
      <c r="C179" s="372" t="s">
        <v>384</v>
      </c>
      <c r="D179" s="768"/>
      <c r="E179" s="768"/>
      <c r="F179" s="246" t="s">
        <v>338</v>
      </c>
      <c r="G179" s="771"/>
      <c r="H179" s="769"/>
    </row>
    <row r="180" spans="1:8" ht="13.8" x14ac:dyDescent="0.25">
      <c r="A180" s="768"/>
      <c r="B180" s="238"/>
      <c r="C180" s="372" t="s">
        <v>385</v>
      </c>
      <c r="D180" s="768"/>
      <c r="E180" s="768"/>
      <c r="F180" s="246" t="s">
        <v>338</v>
      </c>
      <c r="G180" s="771"/>
      <c r="H180" s="231" t="s">
        <v>338</v>
      </c>
    </row>
    <row r="181" spans="1:8" ht="13.8" x14ac:dyDescent="0.25">
      <c r="A181" s="768"/>
      <c r="B181" s="238"/>
      <c r="C181" s="372" t="s">
        <v>386</v>
      </c>
      <c r="D181" s="768"/>
      <c r="E181" s="768"/>
      <c r="F181" s="246"/>
      <c r="G181" s="771"/>
      <c r="H181" s="231"/>
    </row>
    <row r="182" spans="1:8" ht="13.8" x14ac:dyDescent="0.25">
      <c r="A182" s="768"/>
      <c r="B182" s="238"/>
      <c r="C182" s="373"/>
      <c r="D182" s="768"/>
      <c r="E182" s="768"/>
      <c r="F182" s="246" t="s">
        <v>338</v>
      </c>
      <c r="G182" s="772"/>
      <c r="H182" s="231" t="s">
        <v>338</v>
      </c>
    </row>
    <row r="183" spans="1:8" ht="13.8" thickBot="1" x14ac:dyDescent="0.3">
      <c r="A183" s="242" t="s">
        <v>338</v>
      </c>
      <c r="B183" s="243"/>
      <c r="C183" s="244" t="s">
        <v>338</v>
      </c>
      <c r="D183" s="242" t="s">
        <v>338</v>
      </c>
      <c r="E183" s="242" t="s">
        <v>338</v>
      </c>
      <c r="F183" s="242" t="s">
        <v>338</v>
      </c>
      <c r="G183" s="242"/>
      <c r="H183" s="242" t="s">
        <v>338</v>
      </c>
    </row>
    <row r="184" spans="1:8" x14ac:dyDescent="0.25">
      <c r="A184" s="228" t="s">
        <v>338</v>
      </c>
      <c r="B184" s="229" t="s">
        <v>340</v>
      </c>
      <c r="C184" s="369"/>
      <c r="D184" s="230" t="s">
        <v>338</v>
      </c>
      <c r="E184" s="231" t="s">
        <v>338</v>
      </c>
      <c r="F184" s="212" t="s">
        <v>341</v>
      </c>
      <c r="G184" s="232"/>
      <c r="H184" s="233" t="s">
        <v>338</v>
      </c>
    </row>
    <row r="185" spans="1:8" x14ac:dyDescent="0.25">
      <c r="A185" s="768" t="s">
        <v>338</v>
      </c>
      <c r="B185" s="234" t="s">
        <v>342</v>
      </c>
      <c r="C185" s="370"/>
      <c r="D185" s="768" t="s">
        <v>338</v>
      </c>
      <c r="E185" s="768" t="s">
        <v>338</v>
      </c>
      <c r="F185" s="235" t="s">
        <v>343</v>
      </c>
      <c r="G185" s="236"/>
      <c r="H185" s="769" t="s">
        <v>338</v>
      </c>
    </row>
    <row r="186" spans="1:8" x14ac:dyDescent="0.25">
      <c r="A186" s="768"/>
      <c r="B186" s="234" t="s">
        <v>344</v>
      </c>
      <c r="C186" s="371">
        <v>0</v>
      </c>
      <c r="D186" s="768"/>
      <c r="E186" s="768"/>
      <c r="F186" s="235" t="s">
        <v>345</v>
      </c>
      <c r="G186" s="236"/>
      <c r="H186" s="769"/>
    </row>
    <row r="187" spans="1:8" x14ac:dyDescent="0.25">
      <c r="A187" s="768"/>
      <c r="B187" s="234" t="s">
        <v>346</v>
      </c>
      <c r="C187" s="371">
        <v>0</v>
      </c>
      <c r="D187" s="768"/>
      <c r="E187" s="768"/>
      <c r="F187" s="235" t="s">
        <v>347</v>
      </c>
      <c r="G187" s="236"/>
      <c r="H187" s="769"/>
    </row>
    <row r="188" spans="1:8" x14ac:dyDescent="0.25">
      <c r="A188" s="768"/>
      <c r="B188" s="234" t="s">
        <v>348</v>
      </c>
      <c r="C188" s="371">
        <v>0</v>
      </c>
      <c r="D188" s="768"/>
      <c r="E188" s="768"/>
      <c r="F188" s="235" t="s">
        <v>383</v>
      </c>
      <c r="G188" s="236"/>
      <c r="H188" s="769"/>
    </row>
    <row r="189" spans="1:8" ht="26.4" x14ac:dyDescent="0.25">
      <c r="A189" s="768"/>
      <c r="B189" s="234" t="s">
        <v>754</v>
      </c>
      <c r="C189" s="370"/>
      <c r="D189" s="768"/>
      <c r="E189" s="768"/>
      <c r="F189" s="237" t="s">
        <v>349</v>
      </c>
      <c r="G189" s="236"/>
      <c r="H189" s="769"/>
    </row>
    <row r="190" spans="1:8" x14ac:dyDescent="0.25">
      <c r="A190" s="768"/>
      <c r="B190" s="234" t="s">
        <v>350</v>
      </c>
      <c r="C190" s="370"/>
      <c r="D190" s="768"/>
      <c r="E190" s="768"/>
      <c r="F190" s="235" t="s">
        <v>755</v>
      </c>
      <c r="G190" s="770"/>
      <c r="H190" s="769"/>
    </row>
    <row r="191" spans="1:8" ht="13.8" x14ac:dyDescent="0.25">
      <c r="A191" s="768"/>
      <c r="B191" s="238"/>
      <c r="C191" s="239" t="s">
        <v>106</v>
      </c>
      <c r="D191" s="768"/>
      <c r="E191" s="768"/>
      <c r="F191" s="235" t="s">
        <v>338</v>
      </c>
      <c r="G191" s="771"/>
      <c r="H191" s="769"/>
    </row>
    <row r="192" spans="1:8" ht="13.8" x14ac:dyDescent="0.25">
      <c r="A192" s="768"/>
      <c r="B192" s="238"/>
      <c r="C192" s="239" t="s">
        <v>107</v>
      </c>
      <c r="D192" s="768"/>
      <c r="E192" s="768"/>
      <c r="F192" s="235" t="s">
        <v>338</v>
      </c>
      <c r="G192" s="771"/>
      <c r="H192" s="769"/>
    </row>
    <row r="193" spans="1:8" ht="13.8" x14ac:dyDescent="0.25">
      <c r="A193" s="768"/>
      <c r="B193" s="238"/>
      <c r="C193" s="372" t="s">
        <v>384</v>
      </c>
      <c r="D193" s="768"/>
      <c r="E193" s="768"/>
      <c r="F193" s="235" t="s">
        <v>338</v>
      </c>
      <c r="G193" s="771"/>
      <c r="H193" s="769"/>
    </row>
    <row r="194" spans="1:8" ht="13.8" x14ac:dyDescent="0.25">
      <c r="A194" s="768"/>
      <c r="B194" s="238"/>
      <c r="C194" s="372" t="s">
        <v>385</v>
      </c>
      <c r="D194" s="768"/>
      <c r="E194" s="768"/>
      <c r="F194" s="235" t="s">
        <v>338</v>
      </c>
      <c r="G194" s="771"/>
      <c r="H194" s="240" t="s">
        <v>338</v>
      </c>
    </row>
    <row r="195" spans="1:8" ht="13.8" x14ac:dyDescent="0.25">
      <c r="A195" s="768"/>
      <c r="B195" s="238"/>
      <c r="C195" s="372" t="s">
        <v>386</v>
      </c>
      <c r="D195" s="768"/>
      <c r="E195" s="768"/>
      <c r="F195" s="235" t="s">
        <v>338</v>
      </c>
      <c r="G195" s="771"/>
      <c r="H195" s="240" t="s">
        <v>338</v>
      </c>
    </row>
    <row r="196" spans="1:8" ht="13.8" x14ac:dyDescent="0.25">
      <c r="A196" s="768"/>
      <c r="B196" s="238"/>
      <c r="C196" s="373"/>
      <c r="D196" s="768"/>
      <c r="E196" s="768"/>
      <c r="F196" s="241" t="s">
        <v>338</v>
      </c>
      <c r="G196" s="772"/>
      <c r="H196" s="240" t="s">
        <v>338</v>
      </c>
    </row>
    <row r="197" spans="1:8" ht="13.8" thickBot="1" x14ac:dyDescent="0.3">
      <c r="A197" s="242" t="s">
        <v>338</v>
      </c>
      <c r="B197" s="234" t="s">
        <v>338</v>
      </c>
      <c r="C197" s="372"/>
      <c r="D197" s="230" t="s">
        <v>338</v>
      </c>
      <c r="E197" s="242" t="s">
        <v>338</v>
      </c>
      <c r="F197" s="243" t="s">
        <v>338</v>
      </c>
      <c r="G197" s="242"/>
      <c r="H197" s="244" t="s">
        <v>338</v>
      </c>
    </row>
    <row r="198" spans="1:8" x14ac:dyDescent="0.25">
      <c r="A198" s="228" t="s">
        <v>338</v>
      </c>
      <c r="B198" s="229" t="s">
        <v>340</v>
      </c>
      <c r="C198" s="369"/>
      <c r="D198" s="228" t="s">
        <v>338</v>
      </c>
      <c r="E198" s="228" t="s">
        <v>338</v>
      </c>
      <c r="F198" s="245"/>
      <c r="G198" s="245"/>
      <c r="H198" s="228" t="s">
        <v>338</v>
      </c>
    </row>
    <row r="199" spans="1:8" x14ac:dyDescent="0.25">
      <c r="A199" s="768" t="s">
        <v>338</v>
      </c>
      <c r="B199" s="234" t="s">
        <v>342</v>
      </c>
      <c r="C199" s="370"/>
      <c r="D199" s="768" t="s">
        <v>338</v>
      </c>
      <c r="E199" s="768" t="s">
        <v>338</v>
      </c>
      <c r="F199" s="246" t="s">
        <v>343</v>
      </c>
      <c r="G199" s="236"/>
      <c r="H199" s="769" t="s">
        <v>338</v>
      </c>
    </row>
    <row r="200" spans="1:8" x14ac:dyDescent="0.25">
      <c r="A200" s="768"/>
      <c r="B200" s="234" t="s">
        <v>344</v>
      </c>
      <c r="C200" s="371">
        <v>0</v>
      </c>
      <c r="D200" s="768"/>
      <c r="E200" s="768"/>
      <c r="F200" s="246" t="s">
        <v>345</v>
      </c>
      <c r="G200" s="236"/>
      <c r="H200" s="769"/>
    </row>
    <row r="201" spans="1:8" x14ac:dyDescent="0.25">
      <c r="A201" s="768"/>
      <c r="B201" s="234" t="s">
        <v>346</v>
      </c>
      <c r="C201" s="371">
        <v>0</v>
      </c>
      <c r="D201" s="768"/>
      <c r="E201" s="768"/>
      <c r="F201" s="246" t="s">
        <v>347</v>
      </c>
      <c r="G201" s="236"/>
      <c r="H201" s="769"/>
    </row>
    <row r="202" spans="1:8" x14ac:dyDescent="0.25">
      <c r="A202" s="768"/>
      <c r="B202" s="234" t="s">
        <v>348</v>
      </c>
      <c r="C202" s="371">
        <v>0</v>
      </c>
      <c r="D202" s="768"/>
      <c r="E202" s="768"/>
      <c r="F202" s="246" t="s">
        <v>383</v>
      </c>
      <c r="G202" s="236"/>
      <c r="H202" s="769"/>
    </row>
    <row r="203" spans="1:8" ht="26.4" x14ac:dyDescent="0.25">
      <c r="A203" s="768"/>
      <c r="B203" s="234" t="s">
        <v>754</v>
      </c>
      <c r="C203" s="370"/>
      <c r="D203" s="768"/>
      <c r="E203" s="768"/>
      <c r="F203" s="247" t="s">
        <v>349</v>
      </c>
      <c r="G203" s="236"/>
      <c r="H203" s="769"/>
    </row>
    <row r="204" spans="1:8" x14ac:dyDescent="0.25">
      <c r="A204" s="768"/>
      <c r="B204" s="234" t="s">
        <v>350</v>
      </c>
      <c r="C204" s="370"/>
      <c r="D204" s="768"/>
      <c r="E204" s="768"/>
      <c r="F204" s="246" t="s">
        <v>755</v>
      </c>
      <c r="G204" s="770"/>
      <c r="H204" s="769"/>
    </row>
    <row r="205" spans="1:8" ht="13.8" x14ac:dyDescent="0.25">
      <c r="A205" s="768"/>
      <c r="B205" s="238"/>
      <c r="C205" s="239" t="s">
        <v>106</v>
      </c>
      <c r="D205" s="768"/>
      <c r="E205" s="768"/>
      <c r="F205" s="246" t="s">
        <v>338</v>
      </c>
      <c r="G205" s="771"/>
      <c r="H205" s="769"/>
    </row>
    <row r="206" spans="1:8" ht="13.8" x14ac:dyDescent="0.25">
      <c r="A206" s="768"/>
      <c r="B206" s="238"/>
      <c r="C206" s="239" t="s">
        <v>107</v>
      </c>
      <c r="D206" s="768"/>
      <c r="E206" s="768"/>
      <c r="F206" s="246" t="s">
        <v>338</v>
      </c>
      <c r="G206" s="771"/>
      <c r="H206" s="769"/>
    </row>
    <row r="207" spans="1:8" ht="13.8" x14ac:dyDescent="0.25">
      <c r="A207" s="768"/>
      <c r="B207" s="238"/>
      <c r="C207" s="372" t="s">
        <v>384</v>
      </c>
      <c r="D207" s="768"/>
      <c r="E207" s="768"/>
      <c r="F207" s="246" t="s">
        <v>338</v>
      </c>
      <c r="G207" s="771"/>
      <c r="H207" s="769"/>
    </row>
    <row r="208" spans="1:8" ht="13.8" x14ac:dyDescent="0.25">
      <c r="A208" s="768"/>
      <c r="B208" s="238"/>
      <c r="C208" s="372" t="s">
        <v>385</v>
      </c>
      <c r="D208" s="768"/>
      <c r="E208" s="768"/>
      <c r="F208" s="246" t="s">
        <v>338</v>
      </c>
      <c r="G208" s="771"/>
      <c r="H208" s="231" t="s">
        <v>338</v>
      </c>
    </row>
    <row r="209" spans="1:8" ht="13.8" x14ac:dyDescent="0.25">
      <c r="A209" s="768"/>
      <c r="B209" s="238"/>
      <c r="C209" s="372" t="s">
        <v>386</v>
      </c>
      <c r="D209" s="768"/>
      <c r="E209" s="768"/>
      <c r="F209" s="246"/>
      <c r="G209" s="771"/>
      <c r="H209" s="231"/>
    </row>
    <row r="210" spans="1:8" ht="13.8" x14ac:dyDescent="0.25">
      <c r="A210" s="768"/>
      <c r="B210" s="238"/>
      <c r="C210" s="373"/>
      <c r="D210" s="768"/>
      <c r="E210" s="768"/>
      <c r="F210" s="246" t="s">
        <v>338</v>
      </c>
      <c r="G210" s="772"/>
      <c r="H210" s="231" t="s">
        <v>338</v>
      </c>
    </row>
    <row r="211" spans="1:8" ht="13.8" thickBot="1" x14ac:dyDescent="0.3">
      <c r="A211" s="242" t="s">
        <v>338</v>
      </c>
      <c r="B211" s="243"/>
      <c r="C211" s="244" t="s">
        <v>338</v>
      </c>
      <c r="D211" s="242" t="s">
        <v>338</v>
      </c>
      <c r="E211" s="242" t="s">
        <v>338</v>
      </c>
      <c r="F211" s="242" t="s">
        <v>338</v>
      </c>
      <c r="G211" s="242"/>
      <c r="H211" s="242" t="s">
        <v>338</v>
      </c>
    </row>
  </sheetData>
  <sheetProtection algorithmName="SHA-512" hashValue="y1zO4hLT2i4HRUYzCDdqHoPFmsZyh/RWNFOhjlQ4wgb1bptMQEZde4X+wYH1TRAGmLWIm5LB1nImTMnblo4WUA==" saltValue="q3jo3gd9cOeTbTR1eCY4ig==" spinCount="100000" sheet="1" objects="1" scenarios="1"/>
  <mergeCells count="86">
    <mergeCell ref="B6:E6"/>
    <mergeCell ref="H6:H14"/>
    <mergeCell ref="B7:E7"/>
    <mergeCell ref="B8:E8"/>
    <mergeCell ref="C9:E9"/>
    <mergeCell ref="C10:E10"/>
    <mergeCell ref="C11:E11"/>
    <mergeCell ref="C12:E12"/>
    <mergeCell ref="B13:C15"/>
    <mergeCell ref="D13:D15"/>
    <mergeCell ref="E13:E15"/>
    <mergeCell ref="A1:H1"/>
    <mergeCell ref="A2:H2"/>
    <mergeCell ref="A3:H3"/>
    <mergeCell ref="A4:H4"/>
    <mergeCell ref="C5:E5"/>
    <mergeCell ref="A31:A42"/>
    <mergeCell ref="D31:D42"/>
    <mergeCell ref="E31:E42"/>
    <mergeCell ref="H31:H39"/>
    <mergeCell ref="G36:G42"/>
    <mergeCell ref="A17:A28"/>
    <mergeCell ref="D17:D28"/>
    <mergeCell ref="E17:E28"/>
    <mergeCell ref="H17:H25"/>
    <mergeCell ref="G22:G28"/>
    <mergeCell ref="A59:A70"/>
    <mergeCell ref="D59:D70"/>
    <mergeCell ref="E59:E70"/>
    <mergeCell ref="H59:H67"/>
    <mergeCell ref="G64:G70"/>
    <mergeCell ref="A45:A56"/>
    <mergeCell ref="D45:D56"/>
    <mergeCell ref="E45:E56"/>
    <mergeCell ref="H45:H53"/>
    <mergeCell ref="G50:G56"/>
    <mergeCell ref="A87:A98"/>
    <mergeCell ref="D87:D98"/>
    <mergeCell ref="E87:E98"/>
    <mergeCell ref="H87:H95"/>
    <mergeCell ref="G92:G98"/>
    <mergeCell ref="A73:A84"/>
    <mergeCell ref="D73:D84"/>
    <mergeCell ref="E73:E84"/>
    <mergeCell ref="H73:H81"/>
    <mergeCell ref="G78:G84"/>
    <mergeCell ref="A115:A126"/>
    <mergeCell ref="D115:D126"/>
    <mergeCell ref="E115:E126"/>
    <mergeCell ref="H115:H123"/>
    <mergeCell ref="G120:G126"/>
    <mergeCell ref="A101:A112"/>
    <mergeCell ref="D101:D112"/>
    <mergeCell ref="E101:E112"/>
    <mergeCell ref="H101:H109"/>
    <mergeCell ref="G106:G112"/>
    <mergeCell ref="A143:A154"/>
    <mergeCell ref="D143:D154"/>
    <mergeCell ref="E143:E154"/>
    <mergeCell ref="H143:H151"/>
    <mergeCell ref="G148:G154"/>
    <mergeCell ref="A129:A140"/>
    <mergeCell ref="D129:D140"/>
    <mergeCell ref="E129:E140"/>
    <mergeCell ref="H129:H137"/>
    <mergeCell ref="G134:G140"/>
    <mergeCell ref="A171:A182"/>
    <mergeCell ref="D171:D182"/>
    <mergeCell ref="E171:E182"/>
    <mergeCell ref="H171:H179"/>
    <mergeCell ref="G176:G182"/>
    <mergeCell ref="A157:A168"/>
    <mergeCell ref="D157:D168"/>
    <mergeCell ref="E157:E168"/>
    <mergeCell ref="H157:H165"/>
    <mergeCell ref="G162:G168"/>
    <mergeCell ref="A199:A210"/>
    <mergeCell ref="D199:D210"/>
    <mergeCell ref="E199:E210"/>
    <mergeCell ref="H199:H207"/>
    <mergeCell ref="G204:G210"/>
    <mergeCell ref="A185:A196"/>
    <mergeCell ref="D185:D196"/>
    <mergeCell ref="E185:E196"/>
    <mergeCell ref="H185:H193"/>
    <mergeCell ref="G190:G196"/>
  </mergeCells>
  <printOptions horizontalCentered="1" verticalCentered="1"/>
  <pageMargins left="0.5" right="0.5" top="0.75" bottom="0.75" header="0.5" footer="0.5"/>
  <pageSetup scale="76" fitToHeight="3" orientation="landscape" r:id="rId1"/>
  <headerFooter alignWithMargins="0"/>
  <rowBreaks count="4" manualBreakCount="4">
    <brk id="43" max="16383" man="1"/>
    <brk id="85" max="16383" man="1"/>
    <brk id="127" max="16383" man="1"/>
    <brk id="169"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
  <sheetViews>
    <sheetView showGridLines="0" view="pageBreakPreview" topLeftCell="A19" zoomScale="115" zoomScaleNormal="100" zoomScaleSheetLayoutView="115" workbookViewId="0">
      <selection activeCell="M21" sqref="M21"/>
    </sheetView>
  </sheetViews>
  <sheetFormatPr defaultColWidth="9.109375" defaultRowHeight="13.2" x14ac:dyDescent="0.25"/>
  <cols>
    <col min="1" max="16384" width="9.109375" style="273"/>
  </cols>
  <sheetData/>
  <sheetProtection algorithmName="SHA-512" hashValue="NjIG5bFpkq3/yv7KbpfwokHrWsLYoeQHioQTrl3v0RNF3hZNe2cYDr/XWlBXP+y4a9d1P29VZfpcKH5z5rQzzA==" saltValue="15Yt4EH1EZefd5CcUW0nEg==" spinCount="100000" sheet="1" objects="1" scenarios="1"/>
  <phoneticPr fontId="17" type="noConversion"/>
  <pageMargins left="0.75" right="0.75" top="1" bottom="1" header="0.5" footer="0.5"/>
  <pageSetup scale="98" orientation="portrait" r:id="rId1"/>
  <headerFooter alignWithMargins="0"/>
  <drawing r:id="rId2"/>
  <legacyDrawing r:id="rId3"/>
  <oleObjects>
    <mc:AlternateContent xmlns:mc="http://schemas.openxmlformats.org/markup-compatibility/2006">
      <mc:Choice Requires="x14">
        <oleObject progId="Word.Document.8" shapeId="14337" r:id="rId4">
          <objectPr defaultSize="0" autoPict="0" r:id="rId5">
            <anchor moveWithCells="1">
              <from>
                <xdr:col>0</xdr:col>
                <xdr:colOff>7620</xdr:colOff>
                <xdr:row>0</xdr:row>
                <xdr:rowOff>0</xdr:rowOff>
              </from>
              <to>
                <xdr:col>9</xdr:col>
                <xdr:colOff>137160</xdr:colOff>
                <xdr:row>52</xdr:row>
                <xdr:rowOff>22860</xdr:rowOff>
              </to>
            </anchor>
          </objectPr>
        </oleObject>
      </mc:Choice>
      <mc:Fallback>
        <oleObject progId="Word.Document.8" shapeId="1433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outlinePr summaryRight="0"/>
    <pageSetUpPr fitToPage="1"/>
  </sheetPr>
  <dimension ref="A1:P110"/>
  <sheetViews>
    <sheetView showGridLines="0" view="pageBreakPreview" topLeftCell="B57" zoomScale="85" zoomScaleNormal="100" zoomScaleSheetLayoutView="85" workbookViewId="0">
      <selection activeCell="H12" sqref="H12"/>
    </sheetView>
  </sheetViews>
  <sheetFormatPr defaultColWidth="9.109375" defaultRowHeight="12.75" customHeight="1" x14ac:dyDescent="0.25"/>
  <cols>
    <col min="1" max="1" width="29.6640625" style="8" customWidth="1"/>
    <col min="2" max="10" width="11.6640625" style="8" customWidth="1"/>
    <col min="11" max="11" width="8.6640625" style="8" customWidth="1"/>
    <col min="12" max="12" width="8.6640625" style="9" customWidth="1"/>
    <col min="13" max="13" width="8.6640625" style="10" customWidth="1"/>
    <col min="14" max="15" width="9.109375" style="8"/>
    <col min="16" max="16" width="0" style="8" hidden="1" customWidth="1"/>
    <col min="17" max="16384" width="9.109375" style="8"/>
  </cols>
  <sheetData>
    <row r="1" spans="1:16" ht="13.2" x14ac:dyDescent="0.25">
      <c r="A1" s="96" t="s">
        <v>393</v>
      </c>
      <c r="B1" s="92"/>
      <c r="C1" s="89" t="s">
        <v>524</v>
      </c>
      <c r="D1" s="90"/>
      <c r="E1" s="812"/>
      <c r="F1" s="813"/>
      <c r="G1" s="813"/>
      <c r="H1" s="813"/>
      <c r="I1" s="813"/>
      <c r="J1" s="813"/>
      <c r="K1" s="803" t="s">
        <v>919</v>
      </c>
      <c r="L1" s="804"/>
      <c r="M1" s="805"/>
    </row>
    <row r="2" spans="1:16" ht="13.2" x14ac:dyDescent="0.25">
      <c r="A2" s="92"/>
      <c r="B2" s="92"/>
      <c r="C2" s="91" t="s">
        <v>509</v>
      </c>
      <c r="D2" s="304"/>
      <c r="E2" s="88" t="s">
        <v>510</v>
      </c>
      <c r="F2" s="88" t="s">
        <v>511</v>
      </c>
      <c r="G2" s="74"/>
      <c r="H2" s="88" t="s">
        <v>881</v>
      </c>
      <c r="I2" s="88"/>
      <c r="J2" s="88"/>
      <c r="K2" s="806"/>
      <c r="L2" s="807"/>
      <c r="M2" s="808"/>
    </row>
    <row r="3" spans="1:16" ht="16.2" thickBot="1" x14ac:dyDescent="0.35">
      <c r="A3" s="305" t="s">
        <v>387</v>
      </c>
      <c r="B3" s="25"/>
      <c r="C3" s="88" t="s">
        <v>455</v>
      </c>
      <c r="D3" s="74"/>
      <c r="E3" s="92"/>
      <c r="F3" s="91" t="s">
        <v>456</v>
      </c>
      <c r="G3" s="75"/>
      <c r="H3" s="92"/>
      <c r="I3" s="92"/>
      <c r="J3" s="92"/>
      <c r="K3" s="809" t="s">
        <v>634</v>
      </c>
      <c r="L3" s="810"/>
      <c r="M3" s="811"/>
    </row>
    <row r="4" spans="1:16" ht="13.8" x14ac:dyDescent="0.3">
      <c r="A4" s="92"/>
      <c r="B4" s="97"/>
      <c r="C4" s="93" t="s">
        <v>561</v>
      </c>
      <c r="D4" s="94"/>
      <c r="E4" s="95"/>
      <c r="F4" s="95"/>
      <c r="G4" s="95"/>
      <c r="H4" s="95"/>
      <c r="I4" s="95"/>
      <c r="J4" s="95"/>
      <c r="K4" s="95"/>
      <c r="L4" s="106"/>
      <c r="M4" s="107"/>
    </row>
    <row r="5" spans="1:16" s="13" customFormat="1" ht="34.799999999999997" x14ac:dyDescent="0.25">
      <c r="A5" s="98"/>
      <c r="B5" s="99" t="s">
        <v>388</v>
      </c>
      <c r="C5" s="509" t="s">
        <v>880</v>
      </c>
      <c r="D5" s="509" t="s">
        <v>569</v>
      </c>
      <c r="E5" s="509" t="s">
        <v>824</v>
      </c>
      <c r="F5" s="76" t="s">
        <v>839</v>
      </c>
      <c r="G5" s="76" t="s">
        <v>839</v>
      </c>
      <c r="H5" s="76" t="s">
        <v>839</v>
      </c>
      <c r="I5" s="76" t="s">
        <v>839</v>
      </c>
      <c r="J5" s="76" t="s">
        <v>839</v>
      </c>
      <c r="K5" s="108" t="s">
        <v>466</v>
      </c>
      <c r="L5" s="109" t="s">
        <v>457</v>
      </c>
      <c r="M5" s="110" t="s">
        <v>467</v>
      </c>
    </row>
    <row r="6" spans="1:16" ht="17.100000000000001" customHeight="1" x14ac:dyDescent="0.3">
      <c r="A6" s="527" t="s">
        <v>458</v>
      </c>
      <c r="B6" s="817"/>
      <c r="C6" s="818"/>
      <c r="D6" s="818"/>
      <c r="E6" s="818"/>
      <c r="F6" s="818"/>
      <c r="G6" s="818"/>
      <c r="H6" s="818"/>
      <c r="I6" s="818"/>
      <c r="J6" s="818"/>
      <c r="K6" s="818"/>
      <c r="L6" s="818"/>
      <c r="M6" s="819"/>
    </row>
    <row r="7" spans="1:16" ht="17.100000000000001" customHeight="1" x14ac:dyDescent="0.25">
      <c r="A7" s="101" t="s">
        <v>280</v>
      </c>
      <c r="B7" s="510">
        <f t="shared" ref="B7:B12" si="0">SUM(C7:J7)</f>
        <v>0</v>
      </c>
      <c r="C7" s="77"/>
      <c r="D7" s="77"/>
      <c r="E7" s="77"/>
      <c r="F7" s="77"/>
      <c r="G7" s="77"/>
      <c r="H7" s="77"/>
      <c r="I7" s="77"/>
      <c r="J7" s="77"/>
      <c r="K7" s="111"/>
      <c r="L7" s="112"/>
      <c r="M7" s="113"/>
      <c r="P7" s="18">
        <f>SUM(C7:J7)</f>
        <v>0</v>
      </c>
    </row>
    <row r="8" spans="1:16" ht="17.100000000000001" customHeight="1" x14ac:dyDescent="0.25">
      <c r="A8" s="101" t="s">
        <v>281</v>
      </c>
      <c r="B8" s="510">
        <f t="shared" si="0"/>
        <v>0</v>
      </c>
      <c r="C8" s="77"/>
      <c r="D8" s="77"/>
      <c r="E8" s="77"/>
      <c r="F8" s="77"/>
      <c r="G8" s="77"/>
      <c r="H8" s="77"/>
      <c r="I8" s="77"/>
      <c r="J8" s="77"/>
      <c r="K8" s="111"/>
      <c r="L8" s="112"/>
      <c r="M8" s="113"/>
      <c r="P8" s="18">
        <f>SUM(C8:J8)</f>
        <v>0</v>
      </c>
    </row>
    <row r="9" spans="1:16" ht="17.100000000000001" customHeight="1" x14ac:dyDescent="0.25">
      <c r="A9" s="102" t="s">
        <v>282</v>
      </c>
      <c r="B9" s="515">
        <f t="shared" si="0"/>
        <v>0</v>
      </c>
      <c r="C9" s="511">
        <f>SUM(C7:C8)</f>
        <v>0</v>
      </c>
      <c r="D9" s="511">
        <f t="shared" ref="D9:J9" si="1">SUM(D7:D8)</f>
        <v>0</v>
      </c>
      <c r="E9" s="511">
        <f t="shared" si="1"/>
        <v>0</v>
      </c>
      <c r="F9" s="511">
        <f t="shared" si="1"/>
        <v>0</v>
      </c>
      <c r="G9" s="511">
        <f t="shared" si="1"/>
        <v>0</v>
      </c>
      <c r="H9" s="511">
        <f t="shared" si="1"/>
        <v>0</v>
      </c>
      <c r="I9" s="511">
        <f t="shared" si="1"/>
        <v>0</v>
      </c>
      <c r="J9" s="511">
        <f t="shared" si="1"/>
        <v>0</v>
      </c>
      <c r="K9" s="512" t="e">
        <f>B9/$D$3</f>
        <v>#DIV/0!</v>
      </c>
      <c r="L9" s="513" t="e">
        <f>B9/$G$3</f>
        <v>#DIV/0!</v>
      </c>
      <c r="M9" s="514" t="e">
        <f>B9/$B$88</f>
        <v>#DIV/0!</v>
      </c>
    </row>
    <row r="10" spans="1:16" ht="17.100000000000001" customHeight="1" x14ac:dyDescent="0.25">
      <c r="A10" s="101" t="s">
        <v>283</v>
      </c>
      <c r="B10" s="510">
        <f t="shared" si="0"/>
        <v>0</v>
      </c>
      <c r="C10" s="77"/>
      <c r="D10" s="77"/>
      <c r="E10" s="77"/>
      <c r="F10" s="77"/>
      <c r="G10" s="77"/>
      <c r="H10" s="77"/>
      <c r="I10" s="77"/>
      <c r="J10" s="77"/>
      <c r="K10" s="114"/>
      <c r="L10" s="115"/>
      <c r="M10" s="116"/>
      <c r="P10" s="18">
        <f>SUM(C10:J10)</f>
        <v>0</v>
      </c>
    </row>
    <row r="11" spans="1:16" ht="17.100000000000001" customHeight="1" x14ac:dyDescent="0.25">
      <c r="A11" s="101" t="s">
        <v>284</v>
      </c>
      <c r="B11" s="510">
        <f t="shared" si="0"/>
        <v>0</v>
      </c>
      <c r="C11" s="77"/>
      <c r="D11" s="77"/>
      <c r="E11" s="77"/>
      <c r="F11" s="77"/>
      <c r="G11" s="77"/>
      <c r="H11" s="77"/>
      <c r="I11" s="77"/>
      <c r="J11" s="77"/>
      <c r="K11" s="114"/>
      <c r="L11" s="115"/>
      <c r="M11" s="116"/>
      <c r="P11" s="18">
        <f>SUM(C11:J11)</f>
        <v>0</v>
      </c>
    </row>
    <row r="12" spans="1:16" ht="17.100000000000001" customHeight="1" x14ac:dyDescent="0.25">
      <c r="A12" s="103" t="s">
        <v>285</v>
      </c>
      <c r="B12" s="515">
        <f t="shared" si="0"/>
        <v>0</v>
      </c>
      <c r="C12" s="511">
        <f t="shared" ref="C12:J12" si="2">SUM(C9:C11)</f>
        <v>0</v>
      </c>
      <c r="D12" s="511">
        <f t="shared" si="2"/>
        <v>0</v>
      </c>
      <c r="E12" s="511">
        <f t="shared" si="2"/>
        <v>0</v>
      </c>
      <c r="F12" s="511">
        <f t="shared" si="2"/>
        <v>0</v>
      </c>
      <c r="G12" s="511">
        <f t="shared" si="2"/>
        <v>0</v>
      </c>
      <c r="H12" s="511">
        <f t="shared" si="2"/>
        <v>0</v>
      </c>
      <c r="I12" s="511">
        <f t="shared" si="2"/>
        <v>0</v>
      </c>
      <c r="J12" s="511">
        <f t="shared" si="2"/>
        <v>0</v>
      </c>
      <c r="K12" s="512" t="e">
        <f>B12/$D$3</f>
        <v>#DIV/0!</v>
      </c>
      <c r="L12" s="513" t="e">
        <f>B12/$G$3</f>
        <v>#DIV/0!</v>
      </c>
      <c r="M12" s="514" t="e">
        <f>B12/$B$88</f>
        <v>#DIV/0!</v>
      </c>
    </row>
    <row r="13" spans="1:16" ht="17.100000000000001" customHeight="1" x14ac:dyDescent="0.3">
      <c r="A13" s="527" t="s">
        <v>459</v>
      </c>
      <c r="B13" s="817"/>
      <c r="C13" s="818"/>
      <c r="D13" s="818"/>
      <c r="E13" s="818"/>
      <c r="F13" s="818"/>
      <c r="G13" s="818"/>
      <c r="H13" s="818"/>
      <c r="I13" s="818"/>
      <c r="J13" s="818"/>
      <c r="K13" s="818"/>
      <c r="L13" s="818"/>
      <c r="M13" s="819"/>
    </row>
    <row r="14" spans="1:16" ht="17.100000000000001" customHeight="1" x14ac:dyDescent="0.25">
      <c r="A14" s="101" t="s">
        <v>286</v>
      </c>
      <c r="B14" s="510">
        <f t="shared" ref="B14:B20" si="3">SUM(C14:J14)</f>
        <v>0</v>
      </c>
      <c r="C14" s="77"/>
      <c r="D14" s="77"/>
      <c r="E14" s="77"/>
      <c r="F14" s="77"/>
      <c r="G14" s="77"/>
      <c r="H14" s="77"/>
      <c r="I14" s="77"/>
      <c r="J14" s="77"/>
      <c r="K14" s="114"/>
      <c r="L14" s="115"/>
      <c r="M14" s="116"/>
      <c r="P14" s="18">
        <f t="shared" ref="P14:P19" si="4">SUM(C14:J14)</f>
        <v>0</v>
      </c>
    </row>
    <row r="15" spans="1:16" ht="17.100000000000001" customHeight="1" x14ac:dyDescent="0.25">
      <c r="A15" s="101" t="s">
        <v>287</v>
      </c>
      <c r="B15" s="510">
        <f t="shared" si="3"/>
        <v>0</v>
      </c>
      <c r="C15" s="77"/>
      <c r="D15" s="77"/>
      <c r="E15" s="77"/>
      <c r="F15" s="77"/>
      <c r="G15" s="77"/>
      <c r="H15" s="77"/>
      <c r="I15" s="77"/>
      <c r="J15" s="77"/>
      <c r="K15" s="114"/>
      <c r="L15" s="115"/>
      <c r="M15" s="116"/>
      <c r="P15" s="18">
        <f t="shared" si="4"/>
        <v>0</v>
      </c>
    </row>
    <row r="16" spans="1:16" ht="17.100000000000001" customHeight="1" x14ac:dyDescent="0.25">
      <c r="A16" s="101" t="s">
        <v>288</v>
      </c>
      <c r="B16" s="510">
        <f t="shared" si="3"/>
        <v>0</v>
      </c>
      <c r="C16" s="77"/>
      <c r="D16" s="77"/>
      <c r="E16" s="77"/>
      <c r="F16" s="77"/>
      <c r="G16" s="77"/>
      <c r="H16" s="77"/>
      <c r="I16" s="77"/>
      <c r="J16" s="77"/>
      <c r="K16" s="114"/>
      <c r="L16" s="115"/>
      <c r="M16" s="116"/>
      <c r="P16" s="18">
        <f t="shared" si="4"/>
        <v>0</v>
      </c>
    </row>
    <row r="17" spans="1:16" ht="17.100000000000001" customHeight="1" x14ac:dyDescent="0.25">
      <c r="A17" s="101" t="s">
        <v>289</v>
      </c>
      <c r="B17" s="510">
        <f t="shared" si="3"/>
        <v>0</v>
      </c>
      <c r="C17" s="77"/>
      <c r="D17" s="77"/>
      <c r="E17" s="77"/>
      <c r="F17" s="77"/>
      <c r="G17" s="77"/>
      <c r="H17" s="77"/>
      <c r="I17" s="77"/>
      <c r="J17" s="77"/>
      <c r="K17" s="114"/>
      <c r="L17" s="115"/>
      <c r="M17" s="116"/>
      <c r="P17" s="18">
        <f t="shared" si="4"/>
        <v>0</v>
      </c>
    </row>
    <row r="18" spans="1:16" ht="17.100000000000001" customHeight="1" x14ac:dyDescent="0.25">
      <c r="A18" s="101" t="s">
        <v>290</v>
      </c>
      <c r="B18" s="510">
        <f t="shared" si="3"/>
        <v>0</v>
      </c>
      <c r="C18" s="77"/>
      <c r="D18" s="77"/>
      <c r="E18" s="77"/>
      <c r="F18" s="77"/>
      <c r="G18" s="77"/>
      <c r="H18" s="77"/>
      <c r="I18" s="77"/>
      <c r="J18" s="77"/>
      <c r="K18" s="114"/>
      <c r="L18" s="115"/>
      <c r="M18" s="116"/>
      <c r="P18" s="18">
        <f t="shared" si="4"/>
        <v>0</v>
      </c>
    </row>
    <row r="19" spans="1:16" ht="17.100000000000001" customHeight="1" x14ac:dyDescent="0.25">
      <c r="A19" s="101" t="s">
        <v>291</v>
      </c>
      <c r="B19" s="510">
        <f t="shared" si="3"/>
        <v>0</v>
      </c>
      <c r="C19" s="77"/>
      <c r="D19" s="77"/>
      <c r="E19" s="77"/>
      <c r="F19" s="77"/>
      <c r="G19" s="77"/>
      <c r="H19" s="77"/>
      <c r="I19" s="77"/>
      <c r="J19" s="77"/>
      <c r="K19" s="114"/>
      <c r="L19" s="115"/>
      <c r="M19" s="116"/>
      <c r="P19" s="18">
        <f t="shared" si="4"/>
        <v>0</v>
      </c>
    </row>
    <row r="20" spans="1:16" ht="17.100000000000001" customHeight="1" x14ac:dyDescent="0.25">
      <c r="A20" s="103" t="s">
        <v>292</v>
      </c>
      <c r="B20" s="515">
        <f t="shared" si="3"/>
        <v>0</v>
      </c>
      <c r="C20" s="511">
        <f t="shared" ref="C20:J20" si="5">SUM(C14:C19)</f>
        <v>0</v>
      </c>
      <c r="D20" s="511">
        <f t="shared" si="5"/>
        <v>0</v>
      </c>
      <c r="E20" s="511">
        <f t="shared" si="5"/>
        <v>0</v>
      </c>
      <c r="F20" s="511">
        <f t="shared" si="5"/>
        <v>0</v>
      </c>
      <c r="G20" s="511">
        <f t="shared" si="5"/>
        <v>0</v>
      </c>
      <c r="H20" s="511">
        <f t="shared" si="5"/>
        <v>0</v>
      </c>
      <c r="I20" s="511">
        <f t="shared" si="5"/>
        <v>0</v>
      </c>
      <c r="J20" s="511">
        <f t="shared" si="5"/>
        <v>0</v>
      </c>
      <c r="K20" s="516" t="e">
        <f>B20/$D$3</f>
        <v>#DIV/0!</v>
      </c>
      <c r="L20" s="513" t="e">
        <f>B20/$G$3</f>
        <v>#DIV/0!</v>
      </c>
      <c r="M20" s="514" t="e">
        <f>B20/$B$88</f>
        <v>#DIV/0!</v>
      </c>
    </row>
    <row r="21" spans="1:16" ht="17.100000000000001" customHeight="1" x14ac:dyDescent="0.3">
      <c r="A21" s="528" t="s">
        <v>576</v>
      </c>
      <c r="B21" s="817"/>
      <c r="C21" s="818"/>
      <c r="D21" s="818"/>
      <c r="E21" s="818"/>
      <c r="F21" s="818"/>
      <c r="G21" s="818"/>
      <c r="H21" s="818"/>
      <c r="I21" s="818"/>
      <c r="J21" s="818"/>
      <c r="K21" s="818"/>
      <c r="L21" s="818"/>
      <c r="M21" s="819"/>
    </row>
    <row r="22" spans="1:16" ht="17.100000000000001" customHeight="1" x14ac:dyDescent="0.25">
      <c r="A22" s="104" t="s">
        <v>286</v>
      </c>
      <c r="B22" s="510">
        <f t="shared" ref="B22:B28" si="6">SUM(C22:J22)</f>
        <v>0</v>
      </c>
      <c r="C22" s="77"/>
      <c r="D22" s="77"/>
      <c r="E22" s="77"/>
      <c r="F22" s="77"/>
      <c r="G22" s="77"/>
      <c r="H22" s="77"/>
      <c r="I22" s="77"/>
      <c r="J22" s="77"/>
      <c r="K22" s="114"/>
      <c r="L22" s="115"/>
      <c r="M22" s="116"/>
      <c r="P22" s="18">
        <f t="shared" ref="P22:P27" si="7">SUM(C22:J22)</f>
        <v>0</v>
      </c>
    </row>
    <row r="23" spans="1:16" ht="17.100000000000001" customHeight="1" x14ac:dyDescent="0.25">
      <c r="A23" s="104" t="s">
        <v>287</v>
      </c>
      <c r="B23" s="510">
        <f t="shared" si="6"/>
        <v>0</v>
      </c>
      <c r="C23" s="77"/>
      <c r="D23" s="77"/>
      <c r="E23" s="77"/>
      <c r="F23" s="77"/>
      <c r="G23" s="77"/>
      <c r="H23" s="77"/>
      <c r="I23" s="77"/>
      <c r="J23" s="77"/>
      <c r="K23" s="114"/>
      <c r="L23" s="115"/>
      <c r="M23" s="116"/>
      <c r="P23" s="18">
        <f t="shared" si="7"/>
        <v>0</v>
      </c>
    </row>
    <row r="24" spans="1:16" ht="17.100000000000001" customHeight="1" x14ac:dyDescent="0.25">
      <c r="A24" s="104" t="s">
        <v>288</v>
      </c>
      <c r="B24" s="510">
        <f t="shared" si="6"/>
        <v>0</v>
      </c>
      <c r="C24" s="77"/>
      <c r="D24" s="77"/>
      <c r="E24" s="77"/>
      <c r="F24" s="77"/>
      <c r="G24" s="77"/>
      <c r="H24" s="77"/>
      <c r="I24" s="77"/>
      <c r="J24" s="77"/>
      <c r="K24" s="114"/>
      <c r="L24" s="115"/>
      <c r="M24" s="116"/>
      <c r="P24" s="18">
        <f t="shared" si="7"/>
        <v>0</v>
      </c>
    </row>
    <row r="25" spans="1:16" ht="17.100000000000001" customHeight="1" x14ac:dyDescent="0.25">
      <c r="A25" s="104" t="s">
        <v>289</v>
      </c>
      <c r="B25" s="510">
        <f t="shared" si="6"/>
        <v>0</v>
      </c>
      <c r="C25" s="77"/>
      <c r="D25" s="77"/>
      <c r="E25" s="77"/>
      <c r="F25" s="77"/>
      <c r="G25" s="77"/>
      <c r="H25" s="77"/>
      <c r="I25" s="77"/>
      <c r="J25" s="77"/>
      <c r="K25" s="114"/>
      <c r="L25" s="115"/>
      <c r="M25" s="116"/>
      <c r="P25" s="18">
        <f t="shared" si="7"/>
        <v>0</v>
      </c>
    </row>
    <row r="26" spans="1:16" ht="17.100000000000001" customHeight="1" x14ac:dyDescent="0.25">
      <c r="A26" s="104" t="s">
        <v>290</v>
      </c>
      <c r="B26" s="510">
        <f t="shared" si="6"/>
        <v>0</v>
      </c>
      <c r="C26" s="77"/>
      <c r="D26" s="77"/>
      <c r="E26" s="77"/>
      <c r="F26" s="77"/>
      <c r="G26" s="77"/>
      <c r="H26" s="77"/>
      <c r="I26" s="77"/>
      <c r="J26" s="77"/>
      <c r="K26" s="114"/>
      <c r="L26" s="115"/>
      <c r="M26" s="116"/>
      <c r="P26" s="18">
        <f t="shared" si="7"/>
        <v>0</v>
      </c>
    </row>
    <row r="27" spans="1:16" ht="17.100000000000001" customHeight="1" x14ac:dyDescent="0.25">
      <c r="A27" s="101" t="s">
        <v>291</v>
      </c>
      <c r="B27" s="510">
        <f t="shared" si="6"/>
        <v>0</v>
      </c>
      <c r="C27" s="77"/>
      <c r="D27" s="77"/>
      <c r="E27" s="77"/>
      <c r="F27" s="77"/>
      <c r="G27" s="77"/>
      <c r="H27" s="77"/>
      <c r="I27" s="77"/>
      <c r="J27" s="77"/>
      <c r="K27" s="114"/>
      <c r="L27" s="115"/>
      <c r="M27" s="116"/>
      <c r="P27" s="18">
        <f t="shared" si="7"/>
        <v>0</v>
      </c>
    </row>
    <row r="28" spans="1:16" ht="17.100000000000001" customHeight="1" x14ac:dyDescent="0.25">
      <c r="A28" s="103" t="s">
        <v>293</v>
      </c>
      <c r="B28" s="515">
        <f t="shared" si="6"/>
        <v>0</v>
      </c>
      <c r="C28" s="511">
        <f t="shared" ref="C28:J28" si="8">SUM(C22:C27)</f>
        <v>0</v>
      </c>
      <c r="D28" s="511">
        <f t="shared" si="8"/>
        <v>0</v>
      </c>
      <c r="E28" s="511">
        <f t="shared" si="8"/>
        <v>0</v>
      </c>
      <c r="F28" s="511">
        <f t="shared" si="8"/>
        <v>0</v>
      </c>
      <c r="G28" s="511">
        <f t="shared" si="8"/>
        <v>0</v>
      </c>
      <c r="H28" s="511">
        <f t="shared" si="8"/>
        <v>0</v>
      </c>
      <c r="I28" s="511">
        <f t="shared" si="8"/>
        <v>0</v>
      </c>
      <c r="J28" s="511">
        <f t="shared" si="8"/>
        <v>0</v>
      </c>
      <c r="K28" s="512" t="e">
        <f>B28/$D$3</f>
        <v>#DIV/0!</v>
      </c>
      <c r="L28" s="513" t="e">
        <f>B28/$G$3</f>
        <v>#DIV/0!</v>
      </c>
      <c r="M28" s="514" t="e">
        <f>B28/$B$88</f>
        <v>#DIV/0!</v>
      </c>
    </row>
    <row r="29" spans="1:16" ht="17.100000000000001" customHeight="1" x14ac:dyDescent="0.3">
      <c r="A29" s="527" t="s">
        <v>460</v>
      </c>
      <c r="B29" s="817"/>
      <c r="C29" s="818"/>
      <c r="D29" s="818"/>
      <c r="E29" s="818"/>
      <c r="F29" s="818"/>
      <c r="G29" s="818"/>
      <c r="H29" s="818"/>
      <c r="I29" s="818"/>
      <c r="J29" s="818"/>
      <c r="K29" s="818"/>
      <c r="L29" s="818"/>
      <c r="M29" s="819"/>
    </row>
    <row r="30" spans="1:16" ht="17.100000000000001" customHeight="1" x14ac:dyDescent="0.25">
      <c r="A30" s="101" t="s">
        <v>294</v>
      </c>
      <c r="B30" s="510">
        <f>SUM(C30:J30)</f>
        <v>0</v>
      </c>
      <c r="C30" s="77"/>
      <c r="D30" s="77"/>
      <c r="E30" s="77"/>
      <c r="F30" s="77"/>
      <c r="G30" s="77"/>
      <c r="H30" s="77"/>
      <c r="I30" s="77"/>
      <c r="J30" s="77"/>
      <c r="K30" s="114"/>
      <c r="L30" s="115"/>
      <c r="M30" s="116"/>
      <c r="P30" s="18">
        <f>SUM(C30:J30)</f>
        <v>0</v>
      </c>
    </row>
    <row r="31" spans="1:16" ht="17.100000000000001" customHeight="1" x14ac:dyDescent="0.25">
      <c r="A31" s="101" t="s">
        <v>295</v>
      </c>
      <c r="B31" s="510">
        <f>SUM(C31:J31)</f>
        <v>0</v>
      </c>
      <c r="C31" s="77"/>
      <c r="D31" s="77"/>
      <c r="E31" s="77"/>
      <c r="F31" s="77"/>
      <c r="G31" s="77"/>
      <c r="H31" s="77"/>
      <c r="I31" s="77"/>
      <c r="J31" s="77"/>
      <c r="K31" s="114"/>
      <c r="L31" s="115"/>
      <c r="M31" s="116"/>
      <c r="P31" s="18">
        <f>SUM(C31:J31)</f>
        <v>0</v>
      </c>
    </row>
    <row r="32" spans="1:16" ht="17.100000000000001" customHeight="1" x14ac:dyDescent="0.25">
      <c r="A32" s="103" t="s">
        <v>296</v>
      </c>
      <c r="B32" s="515">
        <f>SUM(C32:J32)</f>
        <v>0</v>
      </c>
      <c r="C32" s="511">
        <f t="shared" ref="C32:J32" si="9">SUM(C30:C31)</f>
        <v>0</v>
      </c>
      <c r="D32" s="511">
        <f t="shared" si="9"/>
        <v>0</v>
      </c>
      <c r="E32" s="511">
        <f t="shared" si="9"/>
        <v>0</v>
      </c>
      <c r="F32" s="511">
        <f t="shared" si="9"/>
        <v>0</v>
      </c>
      <c r="G32" s="511">
        <f t="shared" si="9"/>
        <v>0</v>
      </c>
      <c r="H32" s="511">
        <f t="shared" si="9"/>
        <v>0</v>
      </c>
      <c r="I32" s="511">
        <f t="shared" si="9"/>
        <v>0</v>
      </c>
      <c r="J32" s="511">
        <f t="shared" si="9"/>
        <v>0</v>
      </c>
      <c r="K32" s="512" t="e">
        <f>B32/$D$3</f>
        <v>#DIV/0!</v>
      </c>
      <c r="L32" s="513" t="e">
        <f>B32/$G$3</f>
        <v>#DIV/0!</v>
      </c>
      <c r="M32" s="514" t="e">
        <f>B32/$B$88</f>
        <v>#DIV/0!</v>
      </c>
    </row>
    <row r="33" spans="1:16" ht="17.100000000000001" customHeight="1" x14ac:dyDescent="0.25">
      <c r="A33" s="101" t="s">
        <v>297</v>
      </c>
      <c r="B33" s="510">
        <f>SUM(C33:J33)</f>
        <v>0</v>
      </c>
      <c r="C33" s="77"/>
      <c r="D33" s="77"/>
      <c r="E33" s="77"/>
      <c r="F33" s="77"/>
      <c r="G33" s="77"/>
      <c r="H33" s="77"/>
      <c r="I33" s="77"/>
      <c r="J33" s="77"/>
      <c r="K33" s="111"/>
      <c r="L33" s="112"/>
      <c r="M33" s="113"/>
      <c r="P33" s="18">
        <f>SUM(C33:J33)</f>
        <v>0</v>
      </c>
    </row>
    <row r="34" spans="1:16" ht="17.100000000000001" customHeight="1" x14ac:dyDescent="0.25">
      <c r="A34" s="103" t="s">
        <v>298</v>
      </c>
      <c r="B34" s="515">
        <f>SUM(C34:J34)</f>
        <v>0</v>
      </c>
      <c r="C34" s="511">
        <f t="shared" ref="C34:J34" si="10">SUM(C32:C33)</f>
        <v>0</v>
      </c>
      <c r="D34" s="511">
        <f t="shared" si="10"/>
        <v>0</v>
      </c>
      <c r="E34" s="511">
        <f t="shared" si="10"/>
        <v>0</v>
      </c>
      <c r="F34" s="511">
        <f t="shared" si="10"/>
        <v>0</v>
      </c>
      <c r="G34" s="511">
        <f t="shared" si="10"/>
        <v>0</v>
      </c>
      <c r="H34" s="511">
        <f t="shared" si="10"/>
        <v>0</v>
      </c>
      <c r="I34" s="511">
        <f t="shared" si="10"/>
        <v>0</v>
      </c>
      <c r="J34" s="511">
        <f t="shared" si="10"/>
        <v>0</v>
      </c>
      <c r="K34" s="512" t="e">
        <f>B34/$D$3</f>
        <v>#DIV/0!</v>
      </c>
      <c r="L34" s="513" t="e">
        <f>B34/$G$3</f>
        <v>#DIV/0!</v>
      </c>
      <c r="M34" s="514" t="e">
        <f>B34/$B$88</f>
        <v>#DIV/0!</v>
      </c>
    </row>
    <row r="35" spans="1:16" ht="33" customHeight="1" x14ac:dyDescent="0.25">
      <c r="A35" s="103"/>
      <c r="B35" s="521"/>
      <c r="C35" s="525" t="str">
        <f>C5</f>
        <v>PLHA</v>
      </c>
      <c r="D35" s="525" t="str">
        <f t="shared" ref="D35:J35" si="11">D5</f>
        <v>Tax Credit Equity</v>
      </c>
      <c r="E35" s="525" t="str">
        <f t="shared" si="11"/>
        <v>Conv. Loan</v>
      </c>
      <c r="F35" s="525" t="str">
        <f t="shared" si="11"/>
        <v>&lt;source&gt;</v>
      </c>
      <c r="G35" s="525" t="str">
        <f t="shared" si="11"/>
        <v>&lt;source&gt;</v>
      </c>
      <c r="H35" s="525" t="str">
        <f t="shared" si="11"/>
        <v>&lt;source&gt;</v>
      </c>
      <c r="I35" s="525" t="str">
        <f t="shared" si="11"/>
        <v>&lt;source&gt;</v>
      </c>
      <c r="J35" s="525" t="str">
        <f t="shared" si="11"/>
        <v>&lt;source&gt;</v>
      </c>
      <c r="K35" s="522"/>
      <c r="L35" s="523"/>
      <c r="M35" s="524"/>
    </row>
    <row r="36" spans="1:16" ht="17.100000000000001" customHeight="1" x14ac:dyDescent="0.3">
      <c r="A36" s="527" t="s">
        <v>461</v>
      </c>
      <c r="B36" s="817"/>
      <c r="C36" s="818"/>
      <c r="D36" s="818"/>
      <c r="E36" s="818"/>
      <c r="F36" s="818"/>
      <c r="G36" s="818"/>
      <c r="H36" s="818"/>
      <c r="I36" s="818"/>
      <c r="J36" s="818"/>
      <c r="K36" s="818"/>
      <c r="L36" s="818"/>
      <c r="M36" s="819"/>
    </row>
    <row r="37" spans="1:16" ht="17.100000000000001" customHeight="1" x14ac:dyDescent="0.25">
      <c r="A37" s="508" t="s">
        <v>299</v>
      </c>
      <c r="B37" s="510">
        <f t="shared" ref="B37:B44" si="12">SUM(C37:J37)</f>
        <v>0</v>
      </c>
      <c r="C37" s="77"/>
      <c r="D37" s="77"/>
      <c r="E37" s="77"/>
      <c r="F37" s="77"/>
      <c r="G37" s="77"/>
      <c r="H37" s="77"/>
      <c r="I37" s="77"/>
      <c r="J37" s="77"/>
      <c r="K37" s="114"/>
      <c r="L37" s="115"/>
      <c r="M37" s="116"/>
      <c r="P37" s="18">
        <f t="shared" ref="P37:P43" si="13">SUM(C37:J37)</f>
        <v>0</v>
      </c>
    </row>
    <row r="38" spans="1:16" ht="17.100000000000001" customHeight="1" x14ac:dyDescent="0.25">
      <c r="A38" s="101" t="s">
        <v>392</v>
      </c>
      <c r="B38" s="510">
        <f t="shared" si="12"/>
        <v>0</v>
      </c>
      <c r="C38" s="77"/>
      <c r="D38" s="77"/>
      <c r="E38" s="77"/>
      <c r="F38" s="77"/>
      <c r="G38" s="77"/>
      <c r="H38" s="77"/>
      <c r="I38" s="77"/>
      <c r="J38" s="77"/>
      <c r="K38" s="114"/>
      <c r="L38" s="115"/>
      <c r="M38" s="116"/>
      <c r="P38" s="18">
        <f t="shared" si="13"/>
        <v>0</v>
      </c>
    </row>
    <row r="39" spans="1:16" ht="17.100000000000001" customHeight="1" x14ac:dyDescent="0.25">
      <c r="A39" s="101" t="s">
        <v>300</v>
      </c>
      <c r="B39" s="510">
        <f t="shared" si="12"/>
        <v>0</v>
      </c>
      <c r="C39" s="77"/>
      <c r="D39" s="77"/>
      <c r="E39" s="77"/>
      <c r="F39" s="77"/>
      <c r="G39" s="77"/>
      <c r="H39" s="77"/>
      <c r="I39" s="77"/>
      <c r="J39" s="77"/>
      <c r="K39" s="114"/>
      <c r="L39" s="115"/>
      <c r="M39" s="116"/>
      <c r="P39" s="18">
        <f t="shared" si="13"/>
        <v>0</v>
      </c>
    </row>
    <row r="40" spans="1:16" ht="17.100000000000001" customHeight="1" x14ac:dyDescent="0.25">
      <c r="A40" s="508" t="s">
        <v>308</v>
      </c>
      <c r="B40" s="510">
        <f t="shared" si="12"/>
        <v>0</v>
      </c>
      <c r="C40" s="77"/>
      <c r="D40" s="77"/>
      <c r="E40" s="77"/>
      <c r="F40" s="77"/>
      <c r="G40" s="77"/>
      <c r="H40" s="77"/>
      <c r="I40" s="77"/>
      <c r="J40" s="77"/>
      <c r="K40" s="114"/>
      <c r="L40" s="115"/>
      <c r="M40" s="116"/>
      <c r="P40" s="18">
        <f t="shared" si="13"/>
        <v>0</v>
      </c>
    </row>
    <row r="41" spans="1:16" ht="17.100000000000001" customHeight="1" x14ac:dyDescent="0.25">
      <c r="A41" s="101" t="s">
        <v>301</v>
      </c>
      <c r="B41" s="510">
        <f t="shared" si="12"/>
        <v>0</v>
      </c>
      <c r="C41" s="77"/>
      <c r="D41" s="77"/>
      <c r="E41" s="77"/>
      <c r="F41" s="77"/>
      <c r="G41" s="77"/>
      <c r="H41" s="77"/>
      <c r="I41" s="77"/>
      <c r="J41" s="77"/>
      <c r="K41" s="114"/>
      <c r="L41" s="115"/>
      <c r="M41" s="116"/>
      <c r="P41" s="18">
        <f t="shared" si="13"/>
        <v>0</v>
      </c>
    </row>
    <row r="42" spans="1:16" ht="17.100000000000001" customHeight="1" x14ac:dyDescent="0.25">
      <c r="A42" s="101" t="s">
        <v>302</v>
      </c>
      <c r="B42" s="510">
        <f t="shared" si="12"/>
        <v>0</v>
      </c>
      <c r="C42" s="77"/>
      <c r="D42" s="77"/>
      <c r="E42" s="77"/>
      <c r="F42" s="77"/>
      <c r="G42" s="77"/>
      <c r="H42" s="77"/>
      <c r="I42" s="77"/>
      <c r="J42" s="77"/>
      <c r="K42" s="114"/>
      <c r="L42" s="115"/>
      <c r="M42" s="116"/>
      <c r="P42" s="18">
        <f t="shared" si="13"/>
        <v>0</v>
      </c>
    </row>
    <row r="43" spans="1:16" ht="17.100000000000001" customHeight="1" x14ac:dyDescent="0.25">
      <c r="A43" s="101" t="s">
        <v>303</v>
      </c>
      <c r="B43" s="510">
        <f t="shared" si="12"/>
        <v>0</v>
      </c>
      <c r="C43" s="77"/>
      <c r="D43" s="77"/>
      <c r="E43" s="77"/>
      <c r="F43" s="77"/>
      <c r="G43" s="77"/>
      <c r="H43" s="77"/>
      <c r="I43" s="77"/>
      <c r="J43" s="77"/>
      <c r="K43" s="114"/>
      <c r="L43" s="115"/>
      <c r="M43" s="116"/>
      <c r="P43" s="18">
        <f t="shared" si="13"/>
        <v>0</v>
      </c>
    </row>
    <row r="44" spans="1:16" ht="17.100000000000001" customHeight="1" x14ac:dyDescent="0.25">
      <c r="A44" s="103" t="s">
        <v>304</v>
      </c>
      <c r="B44" s="515">
        <f t="shared" si="12"/>
        <v>0</v>
      </c>
      <c r="C44" s="511">
        <f t="shared" ref="C44:J44" si="14">SUM(C37:C43)</f>
        <v>0</v>
      </c>
      <c r="D44" s="511">
        <f t="shared" si="14"/>
        <v>0</v>
      </c>
      <c r="E44" s="511">
        <f t="shared" si="14"/>
        <v>0</v>
      </c>
      <c r="F44" s="511">
        <f t="shared" si="14"/>
        <v>0</v>
      </c>
      <c r="G44" s="511">
        <f t="shared" si="14"/>
        <v>0</v>
      </c>
      <c r="H44" s="511">
        <f t="shared" si="14"/>
        <v>0</v>
      </c>
      <c r="I44" s="511">
        <f t="shared" si="14"/>
        <v>0</v>
      </c>
      <c r="J44" s="511">
        <f t="shared" si="14"/>
        <v>0</v>
      </c>
      <c r="K44" s="512" t="e">
        <f>B44/$D$3</f>
        <v>#DIV/0!</v>
      </c>
      <c r="L44" s="513" t="e">
        <f>B44/$G$3</f>
        <v>#DIV/0!</v>
      </c>
      <c r="M44" s="514" t="e">
        <f>B44/$B$88</f>
        <v>#DIV/0!</v>
      </c>
    </row>
    <row r="45" spans="1:16" s="12" customFormat="1" ht="17.100000000000001" customHeight="1" x14ac:dyDescent="0.3">
      <c r="A45" s="529" t="s">
        <v>462</v>
      </c>
      <c r="B45" s="817"/>
      <c r="C45" s="818"/>
      <c r="D45" s="818"/>
      <c r="E45" s="818"/>
      <c r="F45" s="818"/>
      <c r="G45" s="818"/>
      <c r="H45" s="818"/>
      <c r="I45" s="818"/>
      <c r="J45" s="818"/>
      <c r="K45" s="818"/>
      <c r="L45" s="818"/>
      <c r="M45" s="819"/>
    </row>
    <row r="46" spans="1:16" ht="17.100000000000001" customHeight="1" x14ac:dyDescent="0.25">
      <c r="A46" s="103" t="s">
        <v>305</v>
      </c>
      <c r="B46" s="515">
        <f>SUM(C46:J46)</f>
        <v>0</v>
      </c>
      <c r="C46" s="77"/>
      <c r="D46" s="77"/>
      <c r="E46" s="77"/>
      <c r="F46" s="77"/>
      <c r="G46" s="77"/>
      <c r="H46" s="77"/>
      <c r="I46" s="77"/>
      <c r="J46" s="77"/>
      <c r="K46" s="512" t="e">
        <f>B46/$D$3</f>
        <v>#DIV/0!</v>
      </c>
      <c r="L46" s="513" t="e">
        <f>B46/$G$3</f>
        <v>#DIV/0!</v>
      </c>
      <c r="M46" s="514" t="e">
        <f>B46/$B$88</f>
        <v>#DIV/0!</v>
      </c>
      <c r="P46" s="18">
        <f>SUM(C46:J46)</f>
        <v>0</v>
      </c>
    </row>
    <row r="47" spans="1:16" ht="17.100000000000001" customHeight="1" x14ac:dyDescent="0.3">
      <c r="A47" s="527" t="s">
        <v>463</v>
      </c>
      <c r="B47" s="817"/>
      <c r="C47" s="818"/>
      <c r="D47" s="818"/>
      <c r="E47" s="818"/>
      <c r="F47" s="818"/>
      <c r="G47" s="818"/>
      <c r="H47" s="818"/>
      <c r="I47" s="818"/>
      <c r="J47" s="818"/>
      <c r="K47" s="818"/>
      <c r="L47" s="818"/>
      <c r="M47" s="819"/>
    </row>
    <row r="48" spans="1:16" ht="17.100000000000001" customHeight="1" x14ac:dyDescent="0.25">
      <c r="A48" s="101" t="s">
        <v>306</v>
      </c>
      <c r="B48" s="510">
        <f>SUM(C48:J48)</f>
        <v>0</v>
      </c>
      <c r="C48" s="77"/>
      <c r="D48" s="77"/>
      <c r="E48" s="77"/>
      <c r="F48" s="77"/>
      <c r="G48" s="77"/>
      <c r="H48" s="77"/>
      <c r="I48" s="77"/>
      <c r="J48" s="77"/>
      <c r="K48" s="114"/>
      <c r="L48" s="115"/>
      <c r="M48" s="116"/>
      <c r="P48" s="18">
        <f>SUM(C48:J48)</f>
        <v>0</v>
      </c>
    </row>
    <row r="49" spans="1:16" ht="17.100000000000001" customHeight="1" x14ac:dyDescent="0.25">
      <c r="A49" s="101" t="s">
        <v>307</v>
      </c>
      <c r="B49" s="510">
        <f>SUM(C49:J49)</f>
        <v>0</v>
      </c>
      <c r="C49" s="77"/>
      <c r="D49" s="77"/>
      <c r="E49" s="77"/>
      <c r="F49" s="77"/>
      <c r="G49" s="77"/>
      <c r="H49" s="77"/>
      <c r="I49" s="77"/>
      <c r="J49" s="77"/>
      <c r="K49" s="114"/>
      <c r="L49" s="115"/>
      <c r="M49" s="116"/>
      <c r="P49" s="18">
        <f>SUM(C49:J49)</f>
        <v>0</v>
      </c>
    </row>
    <row r="50" spans="1:16" ht="17.100000000000001" customHeight="1" x14ac:dyDescent="0.25">
      <c r="A50" s="101" t="s">
        <v>303</v>
      </c>
      <c r="B50" s="510">
        <f>SUM(C50:J50)</f>
        <v>0</v>
      </c>
      <c r="C50" s="77"/>
      <c r="D50" s="77"/>
      <c r="E50" s="77"/>
      <c r="F50" s="77"/>
      <c r="G50" s="77"/>
      <c r="H50" s="77"/>
      <c r="I50" s="77"/>
      <c r="J50" s="77"/>
      <c r="K50" s="114"/>
      <c r="L50" s="115"/>
      <c r="M50" s="116"/>
      <c r="P50" s="18">
        <f>SUM(C50:J50)</f>
        <v>0</v>
      </c>
    </row>
    <row r="51" spans="1:16" ht="17.100000000000001" customHeight="1" x14ac:dyDescent="0.25">
      <c r="A51" s="508" t="s">
        <v>308</v>
      </c>
      <c r="B51" s="510">
        <f>SUM(C51:J51)</f>
        <v>0</v>
      </c>
      <c r="C51" s="77"/>
      <c r="D51" s="77"/>
      <c r="E51" s="77"/>
      <c r="F51" s="77"/>
      <c r="G51" s="77"/>
      <c r="H51" s="77"/>
      <c r="I51" s="77"/>
      <c r="J51" s="77"/>
      <c r="K51" s="114"/>
      <c r="L51" s="115"/>
      <c r="M51" s="116"/>
      <c r="P51" s="18">
        <f>SUM(C51:J51)</f>
        <v>0</v>
      </c>
    </row>
    <row r="52" spans="1:16" ht="17.100000000000001" customHeight="1" x14ac:dyDescent="0.25">
      <c r="A52" s="103" t="s">
        <v>309</v>
      </c>
      <c r="B52" s="515">
        <f t="shared" ref="B52:J52" si="15">SUM(B48:B51)</f>
        <v>0</v>
      </c>
      <c r="C52" s="511">
        <f t="shared" si="15"/>
        <v>0</v>
      </c>
      <c r="D52" s="511">
        <f t="shared" si="15"/>
        <v>0</v>
      </c>
      <c r="E52" s="511">
        <f t="shared" si="15"/>
        <v>0</v>
      </c>
      <c r="F52" s="511">
        <f t="shared" si="15"/>
        <v>0</v>
      </c>
      <c r="G52" s="511">
        <f t="shared" si="15"/>
        <v>0</v>
      </c>
      <c r="H52" s="511">
        <f t="shared" si="15"/>
        <v>0</v>
      </c>
      <c r="I52" s="511">
        <f t="shared" si="15"/>
        <v>0</v>
      </c>
      <c r="J52" s="511">
        <f t="shared" si="15"/>
        <v>0</v>
      </c>
      <c r="K52" s="512" t="e">
        <f>B52/$D$3</f>
        <v>#DIV/0!</v>
      </c>
      <c r="L52" s="513" t="e">
        <f>B52/$G$3</f>
        <v>#DIV/0!</v>
      </c>
      <c r="M52" s="514" t="e">
        <f>B52/$B$88</f>
        <v>#DIV/0!</v>
      </c>
    </row>
    <row r="53" spans="1:16" ht="17.100000000000001" customHeight="1" x14ac:dyDescent="0.3">
      <c r="A53" s="527" t="s">
        <v>464</v>
      </c>
      <c r="B53" s="817"/>
      <c r="C53" s="818"/>
      <c r="D53" s="818"/>
      <c r="E53" s="818"/>
      <c r="F53" s="818"/>
      <c r="G53" s="818"/>
      <c r="H53" s="818"/>
      <c r="I53" s="818"/>
      <c r="J53" s="818"/>
      <c r="K53" s="818"/>
      <c r="L53" s="818"/>
      <c r="M53" s="819"/>
    </row>
    <row r="54" spans="1:16" ht="17.100000000000001" customHeight="1" x14ac:dyDescent="0.25">
      <c r="A54" s="101" t="s">
        <v>310</v>
      </c>
      <c r="B54" s="510">
        <f>SUM(C54:J54)</f>
        <v>0</v>
      </c>
      <c r="C54" s="77"/>
      <c r="D54" s="77"/>
      <c r="E54" s="77"/>
      <c r="F54" s="77"/>
      <c r="G54" s="77"/>
      <c r="H54" s="77"/>
      <c r="I54" s="77"/>
      <c r="J54" s="77"/>
      <c r="K54" s="114"/>
      <c r="L54" s="115"/>
      <c r="M54" s="116"/>
      <c r="P54" s="18">
        <f>SUM(C54:J54)</f>
        <v>0</v>
      </c>
    </row>
    <row r="55" spans="1:16" ht="17.100000000000001" customHeight="1" x14ac:dyDescent="0.25">
      <c r="A55" s="14" t="s">
        <v>817</v>
      </c>
      <c r="B55" s="510">
        <f>SUM(C55:J55)</f>
        <v>0</v>
      </c>
      <c r="C55" s="77"/>
      <c r="D55" s="77"/>
      <c r="E55" s="77"/>
      <c r="F55" s="77"/>
      <c r="G55" s="77"/>
      <c r="H55" s="77"/>
      <c r="I55" s="77"/>
      <c r="J55" s="77"/>
      <c r="K55" s="114"/>
      <c r="L55" s="115"/>
      <c r="M55" s="116"/>
      <c r="P55" s="18">
        <f>SUM(C55:J55)</f>
        <v>0</v>
      </c>
    </row>
    <row r="56" spans="1:16" ht="17.100000000000001" customHeight="1" x14ac:dyDescent="0.25">
      <c r="A56" s="103" t="s">
        <v>312</v>
      </c>
      <c r="B56" s="515">
        <f>SUM(C56:J56)</f>
        <v>0</v>
      </c>
      <c r="C56" s="511">
        <f t="shared" ref="C56:J56" si="16">SUM(C54:C55)</f>
        <v>0</v>
      </c>
      <c r="D56" s="511">
        <f t="shared" si="16"/>
        <v>0</v>
      </c>
      <c r="E56" s="511">
        <f t="shared" si="16"/>
        <v>0</v>
      </c>
      <c r="F56" s="511">
        <f t="shared" si="16"/>
        <v>0</v>
      </c>
      <c r="G56" s="511">
        <f t="shared" si="16"/>
        <v>0</v>
      </c>
      <c r="H56" s="511">
        <f t="shared" si="16"/>
        <v>0</v>
      </c>
      <c r="I56" s="511">
        <f t="shared" si="16"/>
        <v>0</v>
      </c>
      <c r="J56" s="511">
        <f t="shared" si="16"/>
        <v>0</v>
      </c>
      <c r="K56" s="512" t="e">
        <f>B56/$D$3</f>
        <v>#DIV/0!</v>
      </c>
      <c r="L56" s="513" t="e">
        <f>B56/$G$3</f>
        <v>#DIV/0!</v>
      </c>
      <c r="M56" s="514" t="e">
        <f>B56/$B$88</f>
        <v>#DIV/0!</v>
      </c>
    </row>
    <row r="57" spans="1:16" ht="17.100000000000001" customHeight="1" x14ac:dyDescent="0.3">
      <c r="A57" s="527" t="s">
        <v>465</v>
      </c>
      <c r="B57" s="817"/>
      <c r="C57" s="818"/>
      <c r="D57" s="818"/>
      <c r="E57" s="818"/>
      <c r="F57" s="818"/>
      <c r="G57" s="818"/>
      <c r="H57" s="818"/>
      <c r="I57" s="818"/>
      <c r="J57" s="818"/>
      <c r="K57" s="818"/>
      <c r="L57" s="818"/>
      <c r="M57" s="819"/>
    </row>
    <row r="58" spans="1:16" ht="17.100000000000001" customHeight="1" x14ac:dyDescent="0.25">
      <c r="A58" s="101" t="s">
        <v>313</v>
      </c>
      <c r="B58" s="510">
        <f>SUM(C58:J58)</f>
        <v>0</v>
      </c>
      <c r="C58" s="77"/>
      <c r="D58" s="77"/>
      <c r="E58" s="77"/>
      <c r="F58" s="77"/>
      <c r="G58" s="77"/>
      <c r="H58" s="77"/>
      <c r="I58" s="77"/>
      <c r="J58" s="77"/>
      <c r="K58" s="114"/>
      <c r="L58" s="115"/>
      <c r="M58" s="116"/>
      <c r="P58" s="18">
        <f>SUM(C58:J58)</f>
        <v>0</v>
      </c>
    </row>
    <row r="59" spans="1:16" ht="17.100000000000001" customHeight="1" x14ac:dyDescent="0.25">
      <c r="A59" s="508" t="s">
        <v>311</v>
      </c>
      <c r="B59" s="510">
        <f>SUM(C59:J59)</f>
        <v>0</v>
      </c>
      <c r="C59" s="77"/>
      <c r="D59" s="77"/>
      <c r="E59" s="77"/>
      <c r="F59" s="77"/>
      <c r="G59" s="77"/>
      <c r="H59" s="77"/>
      <c r="I59" s="77"/>
      <c r="J59" s="77"/>
      <c r="K59" s="114"/>
      <c r="L59" s="115"/>
      <c r="M59" s="116"/>
      <c r="P59" s="18">
        <f>SUM(C59:J59)</f>
        <v>0</v>
      </c>
    </row>
    <row r="60" spans="1:16" ht="17.100000000000001" customHeight="1" x14ac:dyDescent="0.25">
      <c r="A60" s="103" t="s">
        <v>394</v>
      </c>
      <c r="B60" s="515">
        <f>SUM(C60:J60)</f>
        <v>0</v>
      </c>
      <c r="C60" s="511">
        <f t="shared" ref="C60:J60" si="17">SUM(C58:C59)</f>
        <v>0</v>
      </c>
      <c r="D60" s="511">
        <f t="shared" si="17"/>
        <v>0</v>
      </c>
      <c r="E60" s="511">
        <f t="shared" si="17"/>
        <v>0</v>
      </c>
      <c r="F60" s="511">
        <f t="shared" si="17"/>
        <v>0</v>
      </c>
      <c r="G60" s="511">
        <f t="shared" si="17"/>
        <v>0</v>
      </c>
      <c r="H60" s="511">
        <f t="shared" si="17"/>
        <v>0</v>
      </c>
      <c r="I60" s="511">
        <f t="shared" si="17"/>
        <v>0</v>
      </c>
      <c r="J60" s="511">
        <f t="shared" si="17"/>
        <v>0</v>
      </c>
      <c r="K60" s="512" t="e">
        <f>B60/$D$3</f>
        <v>#DIV/0!</v>
      </c>
      <c r="L60" s="513" t="e">
        <f>B60/$G$3</f>
        <v>#DIV/0!</v>
      </c>
      <c r="M60" s="514" t="e">
        <f>B60/$B$88</f>
        <v>#DIV/0!</v>
      </c>
    </row>
    <row r="61" spans="1:16" ht="33" customHeight="1" x14ac:dyDescent="0.25">
      <c r="A61" s="103"/>
      <c r="B61" s="521"/>
      <c r="C61" s="526" t="str">
        <f>C5</f>
        <v>PLHA</v>
      </c>
      <c r="D61" s="526" t="str">
        <f t="shared" ref="D61:J61" si="18">D5</f>
        <v>Tax Credit Equity</v>
      </c>
      <c r="E61" s="526" t="str">
        <f t="shared" si="18"/>
        <v>Conv. Loan</v>
      </c>
      <c r="F61" s="526" t="str">
        <f t="shared" si="18"/>
        <v>&lt;source&gt;</v>
      </c>
      <c r="G61" s="526" t="str">
        <f t="shared" si="18"/>
        <v>&lt;source&gt;</v>
      </c>
      <c r="H61" s="526" t="str">
        <f t="shared" si="18"/>
        <v>&lt;source&gt;</v>
      </c>
      <c r="I61" s="526" t="str">
        <f t="shared" si="18"/>
        <v>&lt;source&gt;</v>
      </c>
      <c r="J61" s="526" t="str">
        <f t="shared" si="18"/>
        <v>&lt;source&gt;</v>
      </c>
      <c r="K61" s="522"/>
      <c r="L61" s="523"/>
      <c r="M61" s="524"/>
    </row>
    <row r="62" spans="1:16" ht="17.100000000000001" customHeight="1" x14ac:dyDescent="0.25">
      <c r="A62" s="519" t="s">
        <v>683</v>
      </c>
      <c r="B62" s="817"/>
      <c r="C62" s="818"/>
      <c r="D62" s="818"/>
      <c r="E62" s="818"/>
      <c r="F62" s="818"/>
      <c r="G62" s="818"/>
      <c r="H62" s="818"/>
      <c r="I62" s="818"/>
      <c r="J62" s="818"/>
      <c r="K62" s="818"/>
      <c r="L62" s="818"/>
      <c r="M62" s="819"/>
    </row>
    <row r="63" spans="1:16" ht="17.100000000000001" customHeight="1" x14ac:dyDescent="0.25">
      <c r="A63" s="101" t="s">
        <v>314</v>
      </c>
      <c r="B63" s="510">
        <f>SUM(C63:J63)</f>
        <v>0</v>
      </c>
      <c r="C63" s="77"/>
      <c r="D63" s="77"/>
      <c r="E63" s="77"/>
      <c r="F63" s="77"/>
      <c r="G63" s="77"/>
      <c r="H63" s="77"/>
      <c r="I63" s="77"/>
      <c r="J63" s="77"/>
      <c r="K63" s="114"/>
      <c r="L63" s="115"/>
      <c r="M63" s="116"/>
      <c r="P63" s="18">
        <f>SUM(C63:J63)</f>
        <v>0</v>
      </c>
    </row>
    <row r="64" spans="1:16" ht="17.100000000000001" customHeight="1" x14ac:dyDescent="0.25">
      <c r="A64" s="101" t="s">
        <v>315</v>
      </c>
      <c r="B64" s="510">
        <f t="shared" ref="B64:B81" si="19">SUM(C64:J64)</f>
        <v>0</v>
      </c>
      <c r="C64" s="77"/>
      <c r="D64" s="77"/>
      <c r="E64" s="77"/>
      <c r="F64" s="77"/>
      <c r="G64" s="77"/>
      <c r="H64" s="77"/>
      <c r="I64" s="77"/>
      <c r="J64" s="77"/>
      <c r="K64" s="114"/>
      <c r="L64" s="115"/>
      <c r="M64" s="116"/>
      <c r="P64" s="18">
        <f>SUM(C64:J64)</f>
        <v>0</v>
      </c>
    </row>
    <row r="65" spans="1:16" ht="17.100000000000001" customHeight="1" x14ac:dyDescent="0.25">
      <c r="A65" s="101" t="s">
        <v>316</v>
      </c>
      <c r="B65" s="510">
        <f t="shared" si="19"/>
        <v>0</v>
      </c>
      <c r="C65" s="77"/>
      <c r="D65" s="77"/>
      <c r="E65" s="77"/>
      <c r="F65" s="77"/>
      <c r="G65" s="77"/>
      <c r="H65" s="77"/>
      <c r="I65" s="77"/>
      <c r="J65" s="77"/>
      <c r="K65" s="114"/>
      <c r="L65" s="115"/>
      <c r="M65" s="116"/>
      <c r="P65" s="18">
        <f>SUM(C65:J65)</f>
        <v>0</v>
      </c>
    </row>
    <row r="66" spans="1:16" ht="17.100000000000001" customHeight="1" x14ac:dyDescent="0.25">
      <c r="A66" s="520" t="s">
        <v>684</v>
      </c>
      <c r="B66" s="510">
        <f t="shared" si="19"/>
        <v>0</v>
      </c>
      <c r="C66" s="77"/>
      <c r="D66" s="77"/>
      <c r="E66" s="77"/>
      <c r="F66" s="77"/>
      <c r="G66" s="77"/>
      <c r="H66" s="77"/>
      <c r="I66" s="77"/>
      <c r="J66" s="77"/>
      <c r="K66" s="114"/>
      <c r="L66" s="115"/>
      <c r="M66" s="116"/>
      <c r="P66" s="18">
        <f>SUM(C66:J66)</f>
        <v>0</v>
      </c>
    </row>
    <row r="67" spans="1:16" ht="17.100000000000001" customHeight="1" x14ac:dyDescent="0.25">
      <c r="A67" s="307" t="s">
        <v>686</v>
      </c>
      <c r="B67" s="510">
        <f t="shared" si="19"/>
        <v>0</v>
      </c>
      <c r="C67" s="77"/>
      <c r="D67" s="77"/>
      <c r="E67" s="77"/>
      <c r="F67" s="77"/>
      <c r="G67" s="77"/>
      <c r="H67" s="77"/>
      <c r="I67" s="77"/>
      <c r="J67" s="77"/>
      <c r="K67" s="114"/>
      <c r="L67" s="115"/>
      <c r="M67" s="116"/>
      <c r="P67" s="18"/>
    </row>
    <row r="68" spans="1:16" ht="17.100000000000001" customHeight="1" x14ac:dyDescent="0.25">
      <c r="A68" s="101" t="s">
        <v>317</v>
      </c>
      <c r="B68" s="510">
        <f t="shared" si="19"/>
        <v>0</v>
      </c>
      <c r="C68" s="77"/>
      <c r="D68" s="77"/>
      <c r="E68" s="77"/>
      <c r="F68" s="77"/>
      <c r="G68" s="77"/>
      <c r="H68" s="77"/>
      <c r="I68" s="77"/>
      <c r="J68" s="77"/>
      <c r="K68" s="114"/>
      <c r="L68" s="115"/>
      <c r="M68" s="116"/>
      <c r="P68" s="18">
        <f>SUM(C68:J68)</f>
        <v>0</v>
      </c>
    </row>
    <row r="69" spans="1:16" ht="17.100000000000001" customHeight="1" x14ac:dyDescent="0.25">
      <c r="A69" s="101" t="s">
        <v>318</v>
      </c>
      <c r="B69" s="510">
        <f t="shared" si="19"/>
        <v>0</v>
      </c>
      <c r="C69" s="77"/>
      <c r="D69" s="77"/>
      <c r="E69" s="77"/>
      <c r="F69" s="77"/>
      <c r="G69" s="77"/>
      <c r="H69" s="77"/>
      <c r="I69" s="77"/>
      <c r="J69" s="77"/>
      <c r="K69" s="114"/>
      <c r="L69" s="115"/>
      <c r="M69" s="116"/>
      <c r="P69" s="18">
        <f>SUM(C69:J69)</f>
        <v>0</v>
      </c>
    </row>
    <row r="70" spans="1:16" ht="17.100000000000001" customHeight="1" x14ac:dyDescent="0.25">
      <c r="A70" s="101" t="s">
        <v>319</v>
      </c>
      <c r="B70" s="510">
        <f t="shared" si="19"/>
        <v>0</v>
      </c>
      <c r="C70" s="77"/>
      <c r="D70" s="77"/>
      <c r="E70" s="77"/>
      <c r="F70" s="77"/>
      <c r="G70" s="77"/>
      <c r="H70" s="77"/>
      <c r="I70" s="77"/>
      <c r="J70" s="77"/>
      <c r="K70" s="114"/>
      <c r="L70" s="115"/>
      <c r="M70" s="116"/>
      <c r="P70" s="18">
        <f>SUM(C70:J70)</f>
        <v>0</v>
      </c>
    </row>
    <row r="71" spans="1:16" ht="17.100000000000001" customHeight="1" x14ac:dyDescent="0.25">
      <c r="A71" s="101" t="s">
        <v>320</v>
      </c>
      <c r="B71" s="510">
        <f t="shared" si="19"/>
        <v>0</v>
      </c>
      <c r="C71" s="77"/>
      <c r="D71" s="77"/>
      <c r="E71" s="77"/>
      <c r="F71" s="77"/>
      <c r="G71" s="77"/>
      <c r="H71" s="77"/>
      <c r="I71" s="77"/>
      <c r="J71" s="77"/>
      <c r="K71" s="114"/>
      <c r="L71" s="115"/>
      <c r="M71" s="116"/>
      <c r="P71" s="18">
        <f>SUM(C71:J71)</f>
        <v>0</v>
      </c>
    </row>
    <row r="72" spans="1:16" ht="17.100000000000001" customHeight="1" x14ac:dyDescent="0.25">
      <c r="A72" s="101" t="s">
        <v>321</v>
      </c>
      <c r="B72" s="510">
        <f>SUM(C72:J72)</f>
        <v>0</v>
      </c>
      <c r="C72" s="77"/>
      <c r="D72" s="77"/>
      <c r="E72" s="77"/>
      <c r="F72" s="77"/>
      <c r="G72" s="77"/>
      <c r="H72" s="77"/>
      <c r="I72" s="77"/>
      <c r="J72" s="77"/>
      <c r="K72" s="114"/>
      <c r="L72" s="115"/>
      <c r="M72" s="116"/>
      <c r="P72" s="18">
        <f>SUM(C72:J72)</f>
        <v>0</v>
      </c>
    </row>
    <row r="73" spans="1:16" ht="17.100000000000001" customHeight="1" x14ac:dyDescent="0.25">
      <c r="A73" s="539" t="s">
        <v>832</v>
      </c>
      <c r="B73" s="510">
        <f t="shared" ref="B73:B79" si="20">SUM(C73:J73)</f>
        <v>0</v>
      </c>
      <c r="C73" s="77"/>
      <c r="D73" s="77"/>
      <c r="E73" s="77"/>
      <c r="F73" s="77"/>
      <c r="G73" s="77"/>
      <c r="H73" s="77"/>
      <c r="I73" s="77"/>
      <c r="J73" s="77"/>
      <c r="K73" s="114"/>
      <c r="L73" s="115"/>
      <c r="M73" s="116"/>
      <c r="P73" s="18"/>
    </row>
    <row r="74" spans="1:16" ht="17.100000000000001" customHeight="1" x14ac:dyDescent="0.25">
      <c r="A74" s="539" t="s">
        <v>833</v>
      </c>
      <c r="B74" s="510">
        <f t="shared" si="20"/>
        <v>0</v>
      </c>
      <c r="C74" s="77"/>
      <c r="D74" s="77"/>
      <c r="E74" s="77"/>
      <c r="F74" s="77"/>
      <c r="G74" s="77"/>
      <c r="H74" s="77"/>
      <c r="I74" s="77"/>
      <c r="J74" s="77"/>
      <c r="K74" s="114"/>
      <c r="L74" s="115"/>
      <c r="M74" s="116"/>
      <c r="P74" s="18"/>
    </row>
    <row r="75" spans="1:16" ht="17.100000000000001" customHeight="1" x14ac:dyDescent="0.25">
      <c r="A75" s="539" t="s">
        <v>834</v>
      </c>
      <c r="B75" s="510">
        <f t="shared" si="20"/>
        <v>0</v>
      </c>
      <c r="C75" s="77"/>
      <c r="D75" s="77"/>
      <c r="E75" s="77"/>
      <c r="F75" s="77"/>
      <c r="G75" s="77"/>
      <c r="H75" s="77"/>
      <c r="I75" s="77"/>
      <c r="J75" s="77"/>
      <c r="K75" s="114"/>
      <c r="L75" s="115"/>
      <c r="M75" s="116"/>
      <c r="P75" s="18"/>
    </row>
    <row r="76" spans="1:16" ht="17.100000000000001" customHeight="1" x14ac:dyDescent="0.25">
      <c r="A76" s="539" t="s">
        <v>835</v>
      </c>
      <c r="B76" s="510">
        <f t="shared" si="20"/>
        <v>0</v>
      </c>
      <c r="C76" s="77"/>
      <c r="D76" s="77"/>
      <c r="E76" s="77"/>
      <c r="F76" s="77"/>
      <c r="G76" s="77"/>
      <c r="H76" s="77"/>
      <c r="I76" s="77"/>
      <c r="J76" s="77"/>
      <c r="K76" s="114"/>
      <c r="L76" s="115"/>
      <c r="M76" s="116"/>
      <c r="P76" s="18"/>
    </row>
    <row r="77" spans="1:16" ht="17.100000000000001" customHeight="1" x14ac:dyDescent="0.25">
      <c r="A77" s="539" t="s">
        <v>836</v>
      </c>
      <c r="B77" s="510">
        <f t="shared" si="20"/>
        <v>0</v>
      </c>
      <c r="C77" s="77"/>
      <c r="D77" s="77"/>
      <c r="E77" s="77"/>
      <c r="F77" s="77"/>
      <c r="G77" s="77"/>
      <c r="H77" s="77"/>
      <c r="I77" s="77"/>
      <c r="J77" s="77"/>
      <c r="K77" s="114"/>
      <c r="L77" s="115"/>
      <c r="M77" s="116"/>
      <c r="P77" s="18"/>
    </row>
    <row r="78" spans="1:16" ht="17.100000000000001" customHeight="1" x14ac:dyDescent="0.25">
      <c r="A78" s="539" t="s">
        <v>837</v>
      </c>
      <c r="B78" s="510">
        <f t="shared" si="20"/>
        <v>0</v>
      </c>
      <c r="C78" s="77"/>
      <c r="D78" s="77"/>
      <c r="E78" s="77"/>
      <c r="F78" s="77"/>
      <c r="G78" s="77"/>
      <c r="H78" s="77"/>
      <c r="I78" s="77"/>
      <c r="J78" s="77"/>
      <c r="K78" s="114"/>
      <c r="L78" s="115"/>
      <c r="M78" s="116"/>
      <c r="P78" s="18"/>
    </row>
    <row r="79" spans="1:16" ht="17.100000000000001" customHeight="1" x14ac:dyDescent="0.25">
      <c r="A79" s="539" t="s">
        <v>838</v>
      </c>
      <c r="B79" s="510">
        <f t="shared" si="20"/>
        <v>0</v>
      </c>
      <c r="C79" s="77"/>
      <c r="D79" s="77"/>
      <c r="E79" s="77"/>
      <c r="F79" s="77"/>
      <c r="G79" s="77"/>
      <c r="H79" s="77"/>
      <c r="I79" s="77"/>
      <c r="J79" s="77"/>
      <c r="K79" s="114"/>
      <c r="L79" s="115"/>
      <c r="M79" s="116"/>
      <c r="P79" s="18"/>
    </row>
    <row r="80" spans="1:16" ht="17.100000000000001" customHeight="1" x14ac:dyDescent="0.25">
      <c r="A80" s="101" t="s">
        <v>759</v>
      </c>
      <c r="B80" s="510">
        <f t="shared" si="19"/>
        <v>0</v>
      </c>
      <c r="C80" s="77"/>
      <c r="D80" s="77"/>
      <c r="E80" s="77"/>
      <c r="F80" s="77"/>
      <c r="G80" s="77"/>
      <c r="H80" s="77"/>
      <c r="I80" s="77"/>
      <c r="J80" s="77"/>
      <c r="K80" s="114"/>
      <c r="L80" s="115"/>
      <c r="M80" s="116"/>
      <c r="P80" s="18"/>
    </row>
    <row r="81" spans="1:16" ht="17.100000000000001" customHeight="1" x14ac:dyDescent="0.25">
      <c r="A81" s="14" t="s">
        <v>816</v>
      </c>
      <c r="B81" s="510">
        <f t="shared" si="19"/>
        <v>0</v>
      </c>
      <c r="C81" s="77"/>
      <c r="D81" s="77"/>
      <c r="E81" s="77"/>
      <c r="F81" s="77"/>
      <c r="G81" s="77"/>
      <c r="H81" s="77"/>
      <c r="I81" s="77"/>
      <c r="J81" s="77"/>
      <c r="K81" s="114"/>
      <c r="L81" s="115"/>
      <c r="M81" s="116"/>
      <c r="P81" s="18">
        <f>SUM(C81:J81)</f>
        <v>0</v>
      </c>
    </row>
    <row r="82" spans="1:16" ht="17.100000000000001" customHeight="1" x14ac:dyDescent="0.25">
      <c r="A82" s="103" t="s">
        <v>322</v>
      </c>
      <c r="B82" s="515">
        <f>SUM(C82:J82)</f>
        <v>0</v>
      </c>
      <c r="C82" s="511">
        <f t="shared" ref="C82:J82" si="21">SUM(C63:C81)</f>
        <v>0</v>
      </c>
      <c r="D82" s="511">
        <f t="shared" si="21"/>
        <v>0</v>
      </c>
      <c r="E82" s="511">
        <f t="shared" si="21"/>
        <v>0</v>
      </c>
      <c r="F82" s="511">
        <f t="shared" si="21"/>
        <v>0</v>
      </c>
      <c r="G82" s="511">
        <f t="shared" si="21"/>
        <v>0</v>
      </c>
      <c r="H82" s="511">
        <f t="shared" si="21"/>
        <v>0</v>
      </c>
      <c r="I82" s="511">
        <f t="shared" si="21"/>
        <v>0</v>
      </c>
      <c r="J82" s="511">
        <f t="shared" si="21"/>
        <v>0</v>
      </c>
      <c r="K82" s="512" t="e">
        <f>B82/$D$3</f>
        <v>#DIV/0!</v>
      </c>
      <c r="L82" s="513" t="e">
        <f>B82/$G$3</f>
        <v>#DIV/0!</v>
      </c>
      <c r="M82" s="514" t="e">
        <f>B82/$B$88</f>
        <v>#DIV/0!</v>
      </c>
    </row>
    <row r="83" spans="1:16" ht="17.100000000000001" customHeight="1" x14ac:dyDescent="0.25">
      <c r="A83" s="103"/>
      <c r="B83" s="820"/>
      <c r="C83" s="821"/>
      <c r="D83" s="821"/>
      <c r="E83" s="821"/>
      <c r="F83" s="821"/>
      <c r="G83" s="821"/>
      <c r="H83" s="821"/>
      <c r="I83" s="821"/>
      <c r="J83" s="821"/>
      <c r="K83" s="821"/>
      <c r="L83" s="821"/>
      <c r="M83" s="822"/>
    </row>
    <row r="84" spans="1:16" ht="17.100000000000001" customHeight="1" x14ac:dyDescent="0.25">
      <c r="A84" s="103" t="s">
        <v>323</v>
      </c>
      <c r="B84" s="515">
        <f t="shared" ref="B84:J84" si="22">B12+B20+B28+B34+B44+B46+B52+B56+B60+B82</f>
        <v>0</v>
      </c>
      <c r="C84" s="511">
        <f t="shared" si="22"/>
        <v>0</v>
      </c>
      <c r="D84" s="511">
        <f t="shared" si="22"/>
        <v>0</v>
      </c>
      <c r="E84" s="511">
        <f t="shared" si="22"/>
        <v>0</v>
      </c>
      <c r="F84" s="511">
        <f t="shared" si="22"/>
        <v>0</v>
      </c>
      <c r="G84" s="511">
        <f t="shared" si="22"/>
        <v>0</v>
      </c>
      <c r="H84" s="511">
        <f t="shared" si="22"/>
        <v>0</v>
      </c>
      <c r="I84" s="511">
        <f t="shared" si="22"/>
        <v>0</v>
      </c>
      <c r="J84" s="511">
        <f t="shared" si="22"/>
        <v>0</v>
      </c>
      <c r="K84" s="512" t="e">
        <f>B84/$D$3</f>
        <v>#DIV/0!</v>
      </c>
      <c r="L84" s="513" t="e">
        <f>B84/$G$3</f>
        <v>#DIV/0!</v>
      </c>
      <c r="M84" s="514" t="e">
        <f>B84/$B$88</f>
        <v>#DIV/0!</v>
      </c>
    </row>
    <row r="85" spans="1:16" ht="17.100000000000001" customHeight="1" x14ac:dyDescent="0.25">
      <c r="A85" s="100" t="s">
        <v>743</v>
      </c>
      <c r="B85" s="817"/>
      <c r="C85" s="818"/>
      <c r="D85" s="818"/>
      <c r="E85" s="818"/>
      <c r="F85" s="818"/>
      <c r="G85" s="818"/>
      <c r="H85" s="818"/>
      <c r="I85" s="818"/>
      <c r="J85" s="818"/>
      <c r="K85" s="818"/>
      <c r="L85" s="818"/>
      <c r="M85" s="819"/>
    </row>
    <row r="86" spans="1:16" ht="17.100000000000001" customHeight="1" x14ac:dyDescent="0.25">
      <c r="A86" s="101" t="s">
        <v>810</v>
      </c>
      <c r="B86" s="510">
        <f>SUM(C86:J86)</f>
        <v>0</v>
      </c>
      <c r="C86" s="77"/>
      <c r="D86" s="77"/>
      <c r="E86" s="77"/>
      <c r="F86" s="77"/>
      <c r="G86" s="77"/>
      <c r="H86" s="77"/>
      <c r="I86" s="77"/>
      <c r="J86" s="77"/>
      <c r="K86" s="516" t="e">
        <f>B86/$D$3</f>
        <v>#DIV/0!</v>
      </c>
      <c r="L86" s="513" t="e">
        <f>B86/$G$3</f>
        <v>#DIV/0!</v>
      </c>
      <c r="M86" s="514" t="e">
        <f>B86/$B$88</f>
        <v>#DIV/0!</v>
      </c>
      <c r="P86" s="18">
        <f>SUM(C86:J86)</f>
        <v>0</v>
      </c>
    </row>
    <row r="87" spans="1:16" ht="17.100000000000001" customHeight="1" x14ac:dyDescent="0.25">
      <c r="A87" s="102" t="s">
        <v>324</v>
      </c>
      <c r="B87" s="515">
        <f>SUM(B86:B86)</f>
        <v>0</v>
      </c>
      <c r="C87" s="511">
        <f t="shared" ref="C87:J87" si="23">SUM(C86:C86)</f>
        <v>0</v>
      </c>
      <c r="D87" s="511">
        <f t="shared" si="23"/>
        <v>0</v>
      </c>
      <c r="E87" s="511">
        <f t="shared" si="23"/>
        <v>0</v>
      </c>
      <c r="F87" s="511">
        <f t="shared" si="23"/>
        <v>0</v>
      </c>
      <c r="G87" s="511">
        <f t="shared" si="23"/>
        <v>0</v>
      </c>
      <c r="H87" s="511">
        <f t="shared" si="23"/>
        <v>0</v>
      </c>
      <c r="I87" s="511">
        <f t="shared" si="23"/>
        <v>0</v>
      </c>
      <c r="J87" s="511">
        <f t="shared" si="23"/>
        <v>0</v>
      </c>
      <c r="K87" s="512" t="e">
        <f>B87/$D$3</f>
        <v>#DIV/0!</v>
      </c>
      <c r="L87" s="513" t="e">
        <f>B87/$G$3</f>
        <v>#DIV/0!</v>
      </c>
      <c r="M87" s="514" t="e">
        <f>B87/$B$88</f>
        <v>#DIV/0!</v>
      </c>
    </row>
    <row r="88" spans="1:16" ht="17.100000000000001" customHeight="1" x14ac:dyDescent="0.25">
      <c r="A88" s="105" t="s">
        <v>325</v>
      </c>
      <c r="B88" s="515">
        <f>B84+B87</f>
        <v>0</v>
      </c>
      <c r="C88" s="19"/>
      <c r="D88" s="19"/>
      <c r="E88" s="19"/>
      <c r="F88" s="19"/>
      <c r="G88" s="19"/>
      <c r="H88" s="19"/>
      <c r="I88" s="19"/>
      <c r="J88" s="19"/>
      <c r="K88" s="512" t="e">
        <f>B88/$D$3</f>
        <v>#DIV/0!</v>
      </c>
      <c r="L88" s="513" t="e">
        <f>B88/$G$3</f>
        <v>#DIV/0!</v>
      </c>
      <c r="M88" s="514" t="e">
        <f>B88/$B$88</f>
        <v>#DIV/0!</v>
      </c>
    </row>
    <row r="89" spans="1:16" ht="33.9" customHeight="1" x14ac:dyDescent="0.25">
      <c r="A89" s="105"/>
      <c r="B89" s="517"/>
      <c r="C89" s="518" t="str">
        <f t="shared" ref="C89:J89" si="24">C5</f>
        <v>PLHA</v>
      </c>
      <c r="D89" s="518" t="str">
        <f t="shared" si="24"/>
        <v>Tax Credit Equity</v>
      </c>
      <c r="E89" s="518" t="str">
        <f t="shared" si="24"/>
        <v>Conv. Loan</v>
      </c>
      <c r="F89" s="518" t="str">
        <f t="shared" si="24"/>
        <v>&lt;source&gt;</v>
      </c>
      <c r="G89" s="518" t="str">
        <f t="shared" si="24"/>
        <v>&lt;source&gt;</v>
      </c>
      <c r="H89" s="518" t="str">
        <f t="shared" si="24"/>
        <v>&lt;source&gt;</v>
      </c>
      <c r="I89" s="518" t="str">
        <f t="shared" si="24"/>
        <v>&lt;source&gt;</v>
      </c>
      <c r="J89" s="518" t="str">
        <f t="shared" si="24"/>
        <v>&lt;source&gt;</v>
      </c>
      <c r="K89" s="117"/>
      <c r="L89" s="118"/>
      <c r="M89" s="119"/>
    </row>
    <row r="90" spans="1:16" ht="17.100000000000001" customHeight="1" x14ac:dyDescent="0.25">
      <c r="A90" s="823" t="s">
        <v>395</v>
      </c>
      <c r="B90" s="824"/>
      <c r="C90" s="511">
        <f t="shared" ref="C90:J90" si="25">C84+C87</f>
        <v>0</v>
      </c>
      <c r="D90" s="511">
        <f t="shared" si="25"/>
        <v>0</v>
      </c>
      <c r="E90" s="511">
        <f t="shared" si="25"/>
        <v>0</v>
      </c>
      <c r="F90" s="511">
        <f t="shared" si="25"/>
        <v>0</v>
      </c>
      <c r="G90" s="511">
        <f t="shared" si="25"/>
        <v>0</v>
      </c>
      <c r="H90" s="511">
        <f t="shared" si="25"/>
        <v>0</v>
      </c>
      <c r="I90" s="511">
        <f t="shared" si="25"/>
        <v>0</v>
      </c>
      <c r="J90" s="511">
        <f t="shared" si="25"/>
        <v>0</v>
      </c>
      <c r="K90" s="20"/>
      <c r="L90" s="21"/>
      <c r="M90" s="22"/>
    </row>
    <row r="91" spans="1:16" ht="17.25" customHeight="1" x14ac:dyDescent="0.25">
      <c r="A91" s="92"/>
      <c r="B91" s="260"/>
      <c r="C91" s="260"/>
      <c r="D91" s="260"/>
      <c r="E91" s="260"/>
      <c r="F91" s="260"/>
      <c r="G91" s="260"/>
      <c r="H91" s="260"/>
      <c r="I91" s="260"/>
      <c r="J91" s="260"/>
      <c r="K91" s="117"/>
      <c r="L91" s="118"/>
      <c r="M91" s="119"/>
    </row>
    <row r="92" spans="1:16" ht="17.25" customHeight="1" x14ac:dyDescent="0.25">
      <c r="A92" s="308" t="s">
        <v>825</v>
      </c>
      <c r="B92" s="309"/>
      <c r="C92" s="309"/>
      <c r="D92" s="309"/>
      <c r="E92" s="309"/>
      <c r="F92" s="309"/>
      <c r="G92" s="309"/>
      <c r="H92" s="309"/>
      <c r="I92" s="309"/>
      <c r="J92" s="309"/>
      <c r="K92" s="310"/>
      <c r="L92" s="311"/>
      <c r="M92" s="312"/>
    </row>
    <row r="93" spans="1:16" ht="20.25" customHeight="1" x14ac:dyDescent="0.25">
      <c r="A93" s="313" t="s">
        <v>826</v>
      </c>
      <c r="B93" s="314"/>
      <c r="C93" s="314"/>
      <c r="D93" s="315"/>
      <c r="E93" s="314"/>
      <c r="F93" s="314"/>
      <c r="G93" s="314"/>
      <c r="H93" s="314"/>
      <c r="I93" s="314"/>
      <c r="J93" s="314"/>
      <c r="K93" s="316"/>
      <c r="L93" s="317"/>
      <c r="M93" s="318"/>
    </row>
    <row r="94" spans="1:16" s="306" customFormat="1" ht="32.25" customHeight="1" x14ac:dyDescent="0.25">
      <c r="A94" s="814" t="s">
        <v>828</v>
      </c>
      <c r="B94" s="815"/>
      <c r="C94" s="815"/>
      <c r="D94" s="815"/>
      <c r="E94" s="815"/>
      <c r="F94" s="815"/>
      <c r="G94" s="815"/>
      <c r="H94" s="815"/>
      <c r="I94" s="815"/>
      <c r="J94" s="815"/>
      <c r="K94" s="815"/>
      <c r="L94" s="815"/>
      <c r="M94" s="816"/>
    </row>
    <row r="95" spans="1:16" ht="13.2" x14ac:dyDescent="0.25">
      <c r="A95" s="319" t="s">
        <v>827</v>
      </c>
      <c r="B95" s="320"/>
      <c r="C95" s="320"/>
      <c r="D95" s="320"/>
      <c r="E95" s="320"/>
      <c r="F95" s="320"/>
      <c r="G95" s="320"/>
      <c r="H95" s="320"/>
      <c r="I95" s="320"/>
      <c r="J95" s="320"/>
      <c r="K95" s="321"/>
      <c r="L95" s="322"/>
      <c r="M95" s="323"/>
    </row>
    <row r="96" spans="1:16" s="23" customFormat="1" ht="13.2" x14ac:dyDescent="0.25">
      <c r="A96" s="8"/>
      <c r="B96" s="8"/>
      <c r="C96" s="8"/>
      <c r="D96" s="8"/>
      <c r="E96" s="8"/>
      <c r="F96" s="8"/>
      <c r="G96" s="8"/>
      <c r="H96" s="8"/>
      <c r="I96" s="8"/>
      <c r="J96" s="8"/>
      <c r="K96" s="15"/>
      <c r="L96" s="16"/>
      <c r="M96" s="17"/>
    </row>
    <row r="97" spans="11:13" ht="13.2" x14ac:dyDescent="0.25">
      <c r="K97" s="15"/>
      <c r="L97" s="16"/>
      <c r="M97" s="17"/>
    </row>
    <row r="98" spans="11:13" ht="13.2" x14ac:dyDescent="0.25">
      <c r="K98" s="15"/>
      <c r="L98" s="16"/>
      <c r="M98" s="17"/>
    </row>
    <row r="99" spans="11:13" ht="13.2" x14ac:dyDescent="0.25">
      <c r="K99" s="15"/>
      <c r="L99" s="16"/>
      <c r="M99" s="17"/>
    </row>
    <row r="100" spans="11:13" ht="13.2" x14ac:dyDescent="0.25">
      <c r="K100" s="15"/>
      <c r="L100" s="16"/>
      <c r="M100" s="17"/>
    </row>
    <row r="102" spans="11:13" ht="13.2" x14ac:dyDescent="0.25">
      <c r="K102" s="15"/>
      <c r="L102" s="16"/>
      <c r="M102" s="17"/>
    </row>
    <row r="103" spans="11:13" ht="13.2" x14ac:dyDescent="0.25">
      <c r="K103" s="15"/>
      <c r="L103" s="16"/>
      <c r="M103" s="17"/>
    </row>
    <row r="104" spans="11:13" ht="13.2" x14ac:dyDescent="0.25">
      <c r="K104" s="15"/>
      <c r="L104" s="16"/>
      <c r="M104" s="17"/>
    </row>
    <row r="105" spans="11:13" ht="13.2" x14ac:dyDescent="0.25">
      <c r="K105" s="15"/>
      <c r="L105" s="16"/>
      <c r="M105" s="17"/>
    </row>
    <row r="106" spans="11:13" ht="13.2" x14ac:dyDescent="0.25">
      <c r="K106" s="15"/>
      <c r="L106" s="16"/>
      <c r="M106" s="17"/>
    </row>
    <row r="107" spans="11:13" ht="13.2" x14ac:dyDescent="0.25">
      <c r="K107" s="15"/>
      <c r="L107" s="16"/>
      <c r="M107" s="17"/>
    </row>
    <row r="108" spans="11:13" ht="13.2" x14ac:dyDescent="0.25">
      <c r="K108" s="15"/>
      <c r="L108" s="16"/>
      <c r="M108" s="17"/>
    </row>
    <row r="109" spans="11:13" ht="13.2" x14ac:dyDescent="0.25">
      <c r="K109" s="15"/>
      <c r="L109" s="16"/>
      <c r="M109" s="17"/>
    </row>
    <row r="110" spans="11:13" ht="13.2" x14ac:dyDescent="0.25">
      <c r="K110" s="15"/>
      <c r="L110" s="16"/>
      <c r="M110" s="17"/>
    </row>
  </sheetData>
  <sheetProtection algorithmName="SHA-512" hashValue="zlJW73rHtoSbPCZ++OmXiRIZl9I+TjxNgjIZLNvMBzAxkoxbLXSWEAaMEtfpjVkY8QRc1qXHd/60VUNnaDqREQ==" saltValue="Cgnj+3HyB8D/A+1zhTdPbA==" spinCount="100000" sheet="1" objects="1" scenarios="1"/>
  <mergeCells count="18">
    <mergeCell ref="B83:M83"/>
    <mergeCell ref="A90:B90"/>
    <mergeCell ref="K1:M1"/>
    <mergeCell ref="K2:M2"/>
    <mergeCell ref="K3:M3"/>
    <mergeCell ref="E1:J1"/>
    <mergeCell ref="A94:M94"/>
    <mergeCell ref="B6:M6"/>
    <mergeCell ref="B13:M13"/>
    <mergeCell ref="B21:M21"/>
    <mergeCell ref="B29:M29"/>
    <mergeCell ref="B36:M36"/>
    <mergeCell ref="B85:M85"/>
    <mergeCell ref="B45:M45"/>
    <mergeCell ref="B47:M47"/>
    <mergeCell ref="B53:M53"/>
    <mergeCell ref="B57:M57"/>
    <mergeCell ref="B62:M62"/>
  </mergeCells>
  <phoneticPr fontId="0" type="noConversion"/>
  <printOptions gridLines="1"/>
  <pageMargins left="0.2" right="0.2" top="1.24" bottom="0.36" header="0.17" footer="0.21"/>
  <pageSetup scale="85" fitToHeight="0" orientation="landscape" r:id="rId1"/>
  <headerFooter alignWithMargins="0">
    <oddHeader>&amp;L&amp;8HOME Application&amp;C&amp;8 County of Riverside Economic Development Agency</oddHeader>
  </headerFooter>
  <rowBreaks count="3" manualBreakCount="3">
    <brk id="34" max="16383" man="1"/>
    <brk id="60" max="16383" man="1"/>
    <brk id="91"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outlinePr summaryRight="0"/>
  </sheetPr>
  <dimension ref="A1:F100"/>
  <sheetViews>
    <sheetView view="pageBreakPreview" zoomScale="90" zoomScaleNormal="100" zoomScaleSheetLayoutView="90" workbookViewId="0">
      <selection activeCell="A35" sqref="A35"/>
    </sheetView>
  </sheetViews>
  <sheetFormatPr defaultColWidth="9.109375" defaultRowHeight="12.75" customHeight="1" x14ac:dyDescent="0.25"/>
  <cols>
    <col min="1" max="1" width="38.88671875" style="25" customWidth="1"/>
    <col min="2" max="2" width="14.44140625" style="25" customWidth="1"/>
    <col min="3" max="3" width="13.6640625" style="25" customWidth="1"/>
    <col min="4" max="4" width="20.33203125" style="25" customWidth="1"/>
    <col min="5" max="5" width="9.109375" style="25"/>
    <col min="6" max="6" width="11.33203125" style="25" customWidth="1"/>
    <col min="7" max="16384" width="9.109375" style="25"/>
  </cols>
  <sheetData>
    <row r="1" spans="1:4" ht="13.2" x14ac:dyDescent="0.25">
      <c r="A1" s="25" t="str">
        <f>'Development Budget'!C1</f>
        <v>Project Name &amp; City</v>
      </c>
      <c r="B1" s="27">
        <f>'Development Budget'!E1</f>
        <v>0</v>
      </c>
      <c r="C1" s="27"/>
      <c r="D1" s="27"/>
    </row>
    <row r="2" spans="1:4" ht="17.399999999999999" x14ac:dyDescent="0.3">
      <c r="A2" s="32" t="s">
        <v>481</v>
      </c>
      <c r="D2" s="27" t="s">
        <v>494</v>
      </c>
    </row>
    <row r="3" spans="1:4" ht="13.2" x14ac:dyDescent="0.25">
      <c r="A3" s="25" t="s">
        <v>560</v>
      </c>
      <c r="B3" s="64"/>
      <c r="D3" s="63">
        <v>2.53E-2</v>
      </c>
    </row>
    <row r="4" spans="1:4" ht="13.2" x14ac:dyDescent="0.25">
      <c r="A4" s="25" t="s">
        <v>483</v>
      </c>
      <c r="B4" s="64"/>
      <c r="D4" s="63">
        <v>2.53E-2</v>
      </c>
    </row>
    <row r="5" spans="1:4" ht="13.2" x14ac:dyDescent="0.25">
      <c r="A5" s="25" t="s">
        <v>482</v>
      </c>
      <c r="B5" s="64"/>
      <c r="D5" s="532" t="s">
        <v>829</v>
      </c>
    </row>
    <row r="6" spans="1:4" ht="13.2" x14ac:dyDescent="0.25">
      <c r="A6" s="25" t="s">
        <v>484</v>
      </c>
      <c r="B6" s="64"/>
      <c r="D6" s="63" t="s">
        <v>579</v>
      </c>
    </row>
    <row r="7" spans="1:4" ht="13.2" x14ac:dyDescent="0.25">
      <c r="A7" s="25" t="s">
        <v>485</v>
      </c>
      <c r="B7" s="64"/>
      <c r="D7" s="63" t="s">
        <v>579</v>
      </c>
    </row>
    <row r="8" spans="1:4" ht="13.2" x14ac:dyDescent="0.25">
      <c r="A8" s="25" t="s">
        <v>486</v>
      </c>
      <c r="B8" s="64"/>
      <c r="D8" s="63" t="s">
        <v>579</v>
      </c>
    </row>
    <row r="9" spans="1:4" ht="13.2" x14ac:dyDescent="0.25">
      <c r="A9" s="25" t="s">
        <v>487</v>
      </c>
      <c r="B9" s="64"/>
      <c r="D9" s="63" t="s">
        <v>579</v>
      </c>
    </row>
    <row r="10" spans="1:4" ht="13.2" x14ac:dyDescent="0.25">
      <c r="A10" s="25" t="s">
        <v>488</v>
      </c>
      <c r="B10" s="64"/>
      <c r="D10" s="63" t="s">
        <v>579</v>
      </c>
    </row>
    <row r="11" spans="1:4" ht="13.2" x14ac:dyDescent="0.25">
      <c r="A11" s="25" t="s">
        <v>489</v>
      </c>
      <c r="B11" s="64"/>
      <c r="D11" s="63" t="s">
        <v>579</v>
      </c>
    </row>
    <row r="12" spans="1:4" ht="13.2" x14ac:dyDescent="0.25">
      <c r="A12" s="25" t="s">
        <v>490</v>
      </c>
      <c r="B12" s="64"/>
      <c r="D12" s="63">
        <v>0.02</v>
      </c>
    </row>
    <row r="13" spans="1:4" ht="13.2" x14ac:dyDescent="0.25">
      <c r="A13" s="25" t="s">
        <v>491</v>
      </c>
      <c r="B13" s="64"/>
      <c r="D13" s="63" t="s">
        <v>579</v>
      </c>
    </row>
    <row r="14" spans="1:4" ht="13.2" x14ac:dyDescent="0.25">
      <c r="A14" s="25" t="s">
        <v>492</v>
      </c>
      <c r="B14" s="64"/>
      <c r="D14" s="63">
        <v>0.02</v>
      </c>
    </row>
    <row r="15" spans="1:4" ht="13.2" x14ac:dyDescent="0.25">
      <c r="A15" s="25" t="s">
        <v>493</v>
      </c>
      <c r="B15" s="64"/>
      <c r="D15" s="63">
        <v>0</v>
      </c>
    </row>
    <row r="16" spans="1:4" ht="13.2" x14ac:dyDescent="0.25">
      <c r="D16" s="27"/>
    </row>
    <row r="17" spans="1:5" ht="13.2" x14ac:dyDescent="0.25">
      <c r="D17" s="24" t="s">
        <v>531</v>
      </c>
      <c r="E17" s="24" t="s">
        <v>534</v>
      </c>
    </row>
    <row r="18" spans="1:5" ht="13.2" x14ac:dyDescent="0.25">
      <c r="A18" s="78" t="s">
        <v>398</v>
      </c>
      <c r="C18" s="78" t="s">
        <v>469</v>
      </c>
      <c r="D18" s="24" t="s">
        <v>533</v>
      </c>
      <c r="E18" s="24" t="s">
        <v>535</v>
      </c>
    </row>
    <row r="19" spans="1:5" ht="13.2" x14ac:dyDescent="0.25">
      <c r="A19" s="78" t="s">
        <v>500</v>
      </c>
      <c r="B19" s="78" t="s">
        <v>501</v>
      </c>
      <c r="C19" s="78" t="s">
        <v>400</v>
      </c>
      <c r="D19" s="24" t="s">
        <v>532</v>
      </c>
      <c r="E19" s="24" t="s">
        <v>402</v>
      </c>
    </row>
    <row r="20" spans="1:5" ht="13.2" x14ac:dyDescent="0.25">
      <c r="A20" s="65"/>
      <c r="B20" s="65"/>
      <c r="C20" s="66"/>
      <c r="D20" s="66"/>
      <c r="E20" s="67"/>
    </row>
    <row r="21" spans="1:5" ht="13.2" x14ac:dyDescent="0.25">
      <c r="A21" s="65"/>
      <c r="B21" s="65"/>
      <c r="C21" s="68"/>
      <c r="D21" s="68"/>
      <c r="E21" s="67"/>
    </row>
    <row r="22" spans="1:5" ht="13.2" x14ac:dyDescent="0.25">
      <c r="A22" s="65"/>
      <c r="B22" s="65"/>
      <c r="C22" s="68"/>
      <c r="D22" s="68"/>
      <c r="E22" s="67"/>
    </row>
    <row r="23" spans="1:5" ht="13.2" x14ac:dyDescent="0.25">
      <c r="A23" s="65"/>
      <c r="B23" s="65"/>
      <c r="C23" s="68"/>
      <c r="D23" s="68"/>
      <c r="E23" s="67"/>
    </row>
    <row r="24" spans="1:5" ht="13.2" x14ac:dyDescent="0.25">
      <c r="A24" s="489"/>
      <c r="B24" s="65"/>
      <c r="C24" s="68"/>
      <c r="D24" s="68"/>
      <c r="E24" s="67"/>
    </row>
    <row r="25" spans="1:5" ht="13.2" x14ac:dyDescent="0.25">
      <c r="A25" s="65"/>
      <c r="B25" s="65"/>
      <c r="C25" s="68"/>
      <c r="D25" s="68"/>
      <c r="E25" s="67"/>
    </row>
    <row r="26" spans="1:5" ht="13.2" x14ac:dyDescent="0.25">
      <c r="A26" s="65"/>
      <c r="B26" s="65"/>
      <c r="C26" s="68"/>
      <c r="D26" s="68"/>
      <c r="E26" s="67"/>
    </row>
    <row r="27" spans="1:5" ht="13.2" x14ac:dyDescent="0.25">
      <c r="A27" s="65"/>
      <c r="B27" s="65"/>
      <c r="C27" s="68"/>
      <c r="D27" s="68"/>
      <c r="E27" s="67"/>
    </row>
    <row r="28" spans="1:5" ht="13.2" x14ac:dyDescent="0.25">
      <c r="A28" s="65"/>
      <c r="B28" s="65"/>
      <c r="C28" s="68"/>
      <c r="D28" s="68"/>
      <c r="E28" s="67"/>
    </row>
    <row r="29" spans="1:5" ht="13.2" x14ac:dyDescent="0.25">
      <c r="A29" s="65"/>
      <c r="B29" s="65"/>
      <c r="C29" s="68"/>
      <c r="D29" s="68"/>
      <c r="E29" s="67"/>
    </row>
    <row r="30" spans="1:5" ht="13.2" x14ac:dyDescent="0.25">
      <c r="A30" s="65"/>
      <c r="B30" s="65"/>
      <c r="C30" s="68"/>
      <c r="D30" s="68"/>
      <c r="E30" s="67"/>
    </row>
    <row r="31" spans="1:5" ht="13.2" x14ac:dyDescent="0.25">
      <c r="A31" s="65"/>
      <c r="B31" s="65"/>
      <c r="C31" s="68"/>
      <c r="D31" s="68"/>
      <c r="E31" s="67"/>
    </row>
    <row r="32" spans="1:5" ht="13.2" x14ac:dyDescent="0.25">
      <c r="A32" s="65"/>
      <c r="B32" s="65"/>
      <c r="C32" s="68"/>
      <c r="D32" s="68"/>
      <c r="E32" s="67"/>
    </row>
    <row r="33" spans="1:6" ht="13.2" x14ac:dyDescent="0.25">
      <c r="A33" s="65"/>
      <c r="B33" s="65"/>
      <c r="C33" s="68"/>
      <c r="D33" s="68"/>
      <c r="E33" s="67"/>
    </row>
    <row r="34" spans="1:6" ht="13.2" x14ac:dyDescent="0.25">
      <c r="A34" s="489"/>
      <c r="B34" s="65"/>
      <c r="C34" s="68"/>
      <c r="D34" s="68"/>
      <c r="E34" s="67"/>
      <c r="F34" s="27"/>
    </row>
    <row r="35" spans="1:6" ht="13.2" x14ac:dyDescent="0.25">
      <c r="A35" s="489"/>
      <c r="B35" s="65"/>
      <c r="C35" s="68"/>
      <c r="D35" s="68"/>
      <c r="E35" s="67"/>
      <c r="F35" s="27"/>
    </row>
    <row r="36" spans="1:6" ht="13.2" x14ac:dyDescent="0.25">
      <c r="A36" s="489"/>
      <c r="B36" s="65"/>
      <c r="C36" s="68"/>
      <c r="D36" s="68"/>
      <c r="E36" s="67"/>
      <c r="F36" s="27"/>
    </row>
    <row r="37" spans="1:6" ht="13.2" x14ac:dyDescent="0.25">
      <c r="A37" s="489"/>
      <c r="B37" s="65"/>
      <c r="C37" s="68"/>
      <c r="D37" s="68"/>
      <c r="E37" s="67"/>
      <c r="F37" s="27"/>
    </row>
    <row r="38" spans="1:6" ht="13.2" x14ac:dyDescent="0.25">
      <c r="A38" s="65"/>
      <c r="B38" s="65"/>
      <c r="C38" s="68"/>
      <c r="D38" s="68"/>
      <c r="E38" s="67"/>
      <c r="F38" s="25" t="s">
        <v>538</v>
      </c>
    </row>
    <row r="39" spans="1:6" ht="13.2" x14ac:dyDescent="0.25">
      <c r="D39" s="27"/>
    </row>
    <row r="40" spans="1:6" ht="13.2" x14ac:dyDescent="0.25">
      <c r="A40" s="25" t="s">
        <v>507</v>
      </c>
      <c r="B40" s="70"/>
      <c r="C40" s="303" t="e">
        <f>B40/12/'Development Budget'!D3</f>
        <v>#DIV/0!</v>
      </c>
      <c r="D40" s="27" t="s">
        <v>563</v>
      </c>
    </row>
    <row r="41" spans="1:6" ht="13.2" x14ac:dyDescent="0.25">
      <c r="A41" s="25" t="s">
        <v>508</v>
      </c>
      <c r="B41" s="70"/>
      <c r="C41" s="69" t="e">
        <f>B41/'Development Budget'!D3/12</f>
        <v>#DIV/0!</v>
      </c>
      <c r="D41" s="27" t="s">
        <v>563</v>
      </c>
    </row>
    <row r="42" spans="1:6" ht="13.2" x14ac:dyDescent="0.25">
      <c r="A42" s="530" t="s">
        <v>564</v>
      </c>
      <c r="B42" s="70"/>
      <c r="C42" s="26" t="e">
        <f>B42/12/'Development Budget'!D3</f>
        <v>#DIV/0!</v>
      </c>
      <c r="D42" s="27" t="s">
        <v>563</v>
      </c>
    </row>
    <row r="43" spans="1:6" ht="13.2" x14ac:dyDescent="0.25">
      <c r="B43" s="28"/>
      <c r="C43" s="26"/>
      <c r="D43" s="27"/>
    </row>
    <row r="44" spans="1:6" ht="13.2" x14ac:dyDescent="0.25">
      <c r="A44" s="25" t="s">
        <v>413</v>
      </c>
      <c r="B44" s="78" t="s">
        <v>468</v>
      </c>
      <c r="C44" s="27"/>
      <c r="D44" s="27"/>
    </row>
    <row r="45" spans="1:6" ht="13.2" x14ac:dyDescent="0.25">
      <c r="A45" s="356" t="s">
        <v>744</v>
      </c>
      <c r="B45" s="78" t="s">
        <v>413</v>
      </c>
      <c r="C45" s="27"/>
      <c r="D45" s="27"/>
    </row>
    <row r="46" spans="1:6" ht="13.2" x14ac:dyDescent="0.25">
      <c r="A46" s="25" t="s">
        <v>415</v>
      </c>
      <c r="B46" s="71"/>
      <c r="C46" s="27"/>
      <c r="D46" s="27"/>
    </row>
    <row r="47" spans="1:6" ht="13.2" x14ac:dyDescent="0.25">
      <c r="A47" s="25" t="s">
        <v>416</v>
      </c>
      <c r="B47" s="71"/>
      <c r="C47" s="27"/>
      <c r="D47" s="27"/>
    </row>
    <row r="48" spans="1:6" ht="13.2" x14ac:dyDescent="0.25">
      <c r="A48" s="25" t="s">
        <v>417</v>
      </c>
      <c r="B48" s="71"/>
      <c r="C48" s="27"/>
      <c r="D48" s="27"/>
    </row>
    <row r="49" spans="1:4" ht="13.2" x14ac:dyDescent="0.25">
      <c r="A49" s="25" t="s">
        <v>418</v>
      </c>
      <c r="B49" s="71"/>
      <c r="C49" s="27"/>
      <c r="D49" s="27"/>
    </row>
    <row r="50" spans="1:4" ht="13.2" x14ac:dyDescent="0.25">
      <c r="A50" s="375" t="s">
        <v>841</v>
      </c>
      <c r="B50" s="490">
        <f>Application!C267*100</f>
        <v>0</v>
      </c>
      <c r="C50" s="27"/>
      <c r="D50" s="27"/>
    </row>
    <row r="51" spans="1:4" ht="13.2" x14ac:dyDescent="0.25">
      <c r="A51" s="25" t="s">
        <v>419</v>
      </c>
      <c r="B51" s="71"/>
      <c r="C51" s="27"/>
      <c r="D51" s="27"/>
    </row>
    <row r="52" spans="1:4" ht="13.2" x14ac:dyDescent="0.25">
      <c r="A52" s="25" t="s">
        <v>447</v>
      </c>
      <c r="B52" s="71"/>
      <c r="C52" s="27"/>
      <c r="D52" s="27"/>
    </row>
    <row r="53" spans="1:4" ht="13.2" x14ac:dyDescent="0.25">
      <c r="B53" s="28"/>
      <c r="C53" s="26"/>
      <c r="D53" s="27"/>
    </row>
    <row r="54" spans="1:4" ht="13.2" x14ac:dyDescent="0.25">
      <c r="A54" s="25" t="s">
        <v>421</v>
      </c>
      <c r="C54" s="27"/>
      <c r="D54" s="27"/>
    </row>
    <row r="55" spans="1:4" ht="13.2" x14ac:dyDescent="0.25">
      <c r="A55" s="25" t="s">
        <v>422</v>
      </c>
      <c r="B55" s="71"/>
      <c r="C55" s="27"/>
      <c r="D55" s="27"/>
    </row>
    <row r="56" spans="1:4" ht="13.2" x14ac:dyDescent="0.25">
      <c r="A56" s="25" t="s">
        <v>423</v>
      </c>
      <c r="B56" s="71"/>
      <c r="C56" s="27"/>
      <c r="D56" s="27"/>
    </row>
    <row r="57" spans="1:4" ht="13.2" x14ac:dyDescent="0.25">
      <c r="A57" s="25" t="s">
        <v>424</v>
      </c>
      <c r="B57" s="71"/>
      <c r="C57" s="27"/>
      <c r="D57" s="27"/>
    </row>
    <row r="58" spans="1:4" ht="13.2" x14ac:dyDescent="0.25">
      <c r="A58" s="25" t="s">
        <v>425</v>
      </c>
      <c r="B58" s="71"/>
      <c r="C58" s="27"/>
      <c r="D58" s="27"/>
    </row>
    <row r="59" spans="1:4" ht="13.2" x14ac:dyDescent="0.25">
      <c r="B59" s="417"/>
      <c r="C59" s="26"/>
      <c r="D59" s="27"/>
    </row>
    <row r="60" spans="1:4" ht="13.2" x14ac:dyDescent="0.25">
      <c r="A60" s="25" t="s">
        <v>426</v>
      </c>
      <c r="C60" s="27"/>
      <c r="D60" s="27"/>
    </row>
    <row r="61" spans="1:4" ht="13.2" x14ac:dyDescent="0.25">
      <c r="A61" s="25" t="s">
        <v>427</v>
      </c>
      <c r="B61" s="71"/>
      <c r="C61" s="27"/>
      <c r="D61" s="27"/>
    </row>
    <row r="62" spans="1:4" ht="13.2" x14ac:dyDescent="0.25">
      <c r="A62" s="25" t="s">
        <v>428</v>
      </c>
      <c r="B62" s="71"/>
      <c r="C62" s="27"/>
      <c r="D62" s="27"/>
    </row>
    <row r="63" spans="1:4" ht="13.2" x14ac:dyDescent="0.25">
      <c r="A63" s="25" t="s">
        <v>429</v>
      </c>
      <c r="B63" s="71"/>
      <c r="C63" s="27"/>
      <c r="D63" s="27"/>
    </row>
    <row r="64" spans="1:4" ht="13.2" x14ac:dyDescent="0.25">
      <c r="B64" s="28"/>
      <c r="C64" s="26"/>
      <c r="D64" s="27"/>
    </row>
    <row r="65" spans="1:4" ht="13.2" x14ac:dyDescent="0.25">
      <c r="A65" s="25" t="s">
        <v>431</v>
      </c>
      <c r="D65" s="27"/>
    </row>
    <row r="66" spans="1:4" ht="13.2" x14ac:dyDescent="0.25">
      <c r="A66" s="25" t="s">
        <v>432</v>
      </c>
      <c r="B66" s="71"/>
      <c r="C66" s="27"/>
      <c r="D66" s="27"/>
    </row>
    <row r="67" spans="1:4" ht="13.2" x14ac:dyDescent="0.25">
      <c r="A67" s="25" t="s">
        <v>433</v>
      </c>
      <c r="B67" s="71"/>
      <c r="C67" s="27"/>
      <c r="D67" s="27"/>
    </row>
    <row r="68" spans="1:4" ht="13.2" x14ac:dyDescent="0.25">
      <c r="A68" s="25" t="s">
        <v>434</v>
      </c>
      <c r="B68" s="71"/>
      <c r="C68" s="27"/>
      <c r="D68" s="27"/>
    </row>
    <row r="69" spans="1:4" ht="13.2" x14ac:dyDescent="0.25">
      <c r="A69" s="25" t="s">
        <v>435</v>
      </c>
      <c r="B69" s="71"/>
      <c r="C69" s="27"/>
      <c r="D69" s="27"/>
    </row>
    <row r="70" spans="1:4" ht="13.2" x14ac:dyDescent="0.25">
      <c r="A70" s="25" t="s">
        <v>436</v>
      </c>
      <c r="B70" s="71"/>
      <c r="C70" s="27"/>
      <c r="D70" s="27"/>
    </row>
    <row r="71" spans="1:4" ht="13.2" x14ac:dyDescent="0.25">
      <c r="A71" s="25" t="s">
        <v>437</v>
      </c>
      <c r="B71" s="71"/>
      <c r="C71" s="27"/>
      <c r="D71" s="27"/>
    </row>
    <row r="72" spans="1:4" ht="13.2" x14ac:dyDescent="0.25">
      <c r="A72" s="25" t="s">
        <v>438</v>
      </c>
      <c r="B72" s="71"/>
      <c r="C72" s="27"/>
      <c r="D72" s="27"/>
    </row>
    <row r="73" spans="1:4" ht="13.2" x14ac:dyDescent="0.25">
      <c r="B73" s="28"/>
      <c r="C73" s="26"/>
      <c r="D73" s="27"/>
    </row>
    <row r="74" spans="1:4" ht="13.2" x14ac:dyDescent="0.25">
      <c r="A74" s="25" t="s">
        <v>448</v>
      </c>
      <c r="B74" s="71"/>
      <c r="D74" s="27"/>
    </row>
    <row r="75" spans="1:4" ht="13.2" x14ac:dyDescent="0.25">
      <c r="A75" s="25" t="s">
        <v>449</v>
      </c>
      <c r="B75" s="71"/>
      <c r="D75" s="27"/>
    </row>
    <row r="76" spans="1:4" ht="13.2" x14ac:dyDescent="0.25">
      <c r="A76" s="79" t="s">
        <v>450</v>
      </c>
      <c r="B76" s="419"/>
      <c r="D76" s="27"/>
    </row>
    <row r="77" spans="1:4" ht="15.6" x14ac:dyDescent="0.3">
      <c r="A77" s="80" t="s">
        <v>440</v>
      </c>
      <c r="B77" s="48">
        <f>SUM(B46:B76)</f>
        <v>0</v>
      </c>
      <c r="D77" s="27"/>
    </row>
    <row r="78" spans="1:4" ht="13.2" x14ac:dyDescent="0.25">
      <c r="D78" s="27"/>
    </row>
    <row r="79" spans="1:4" ht="13.2" x14ac:dyDescent="0.25">
      <c r="A79" s="25" t="s">
        <v>441</v>
      </c>
      <c r="B79" s="71"/>
      <c r="D79" s="27"/>
    </row>
    <row r="80" spans="1:4" ht="13.2" x14ac:dyDescent="0.25">
      <c r="A80" s="79" t="s">
        <v>442</v>
      </c>
      <c r="B80" s="73"/>
      <c r="D80" s="27"/>
    </row>
    <row r="81" spans="1:4" ht="15.6" x14ac:dyDescent="0.3">
      <c r="A81" s="81" t="s">
        <v>443</v>
      </c>
      <c r="B81" s="53">
        <f>B77+B79+B80</f>
        <v>0</v>
      </c>
      <c r="D81" s="27"/>
    </row>
    <row r="82" spans="1:4" ht="13.2" x14ac:dyDescent="0.25">
      <c r="B82" s="28"/>
      <c r="C82" s="26"/>
      <c r="D82" s="27"/>
    </row>
    <row r="83" spans="1:4" ht="13.2" x14ac:dyDescent="0.25">
      <c r="A83" s="25" t="s">
        <v>514</v>
      </c>
      <c r="B83" s="28"/>
    </row>
    <row r="84" spans="1:4" ht="13.2" x14ac:dyDescent="0.25">
      <c r="A84" s="25" t="s">
        <v>525</v>
      </c>
      <c r="B84" s="70"/>
    </row>
    <row r="85" spans="1:4" ht="13.2" x14ac:dyDescent="0.25">
      <c r="A85" s="25" t="s">
        <v>515</v>
      </c>
      <c r="B85" s="72"/>
      <c r="C85" s="25" t="s">
        <v>516</v>
      </c>
      <c r="D85" s="27"/>
    </row>
    <row r="86" spans="1:4" ht="13.2" x14ac:dyDescent="0.25">
      <c r="A86" s="25" t="s">
        <v>517</v>
      </c>
      <c r="B86" s="531"/>
      <c r="D86" s="27"/>
    </row>
    <row r="87" spans="1:4" ht="13.2" x14ac:dyDescent="0.25">
      <c r="B87" s="418"/>
      <c r="C87" s="27"/>
      <c r="D87" s="27"/>
    </row>
    <row r="88" spans="1:4" ht="13.8" thickBot="1" x14ac:dyDescent="0.3">
      <c r="A88" s="25" t="s">
        <v>518</v>
      </c>
      <c r="B88" s="418"/>
      <c r="C88" s="27"/>
      <c r="D88" s="27"/>
    </row>
    <row r="89" spans="1:4" ht="13.2" x14ac:dyDescent="0.25">
      <c r="A89" s="468" t="s">
        <v>526</v>
      </c>
      <c r="B89" s="466"/>
      <c r="C89" s="27"/>
      <c r="D89" s="27"/>
    </row>
    <row r="90" spans="1:4" ht="13.2" x14ac:dyDescent="0.25">
      <c r="A90" s="469" t="s">
        <v>515</v>
      </c>
      <c r="B90" s="472"/>
      <c r="C90" s="25" t="s">
        <v>516</v>
      </c>
      <c r="D90" s="27"/>
    </row>
    <row r="91" spans="1:4" ht="13.2" x14ac:dyDescent="0.25">
      <c r="A91" s="469" t="s">
        <v>517</v>
      </c>
      <c r="B91" s="496"/>
      <c r="D91" s="27"/>
    </row>
    <row r="92" spans="1:4" ht="13.8" thickBot="1" x14ac:dyDescent="0.3">
      <c r="A92" s="470" t="s">
        <v>527</v>
      </c>
      <c r="B92" s="473"/>
      <c r="C92" s="27"/>
      <c r="D92" s="27"/>
    </row>
    <row r="93" spans="1:4" ht="13.2" x14ac:dyDescent="0.25">
      <c r="A93" s="468" t="s">
        <v>530</v>
      </c>
      <c r="B93" s="466"/>
      <c r="C93" s="27"/>
      <c r="D93" s="27"/>
    </row>
    <row r="94" spans="1:4" ht="13.2" x14ac:dyDescent="0.25">
      <c r="A94" s="469" t="s">
        <v>515</v>
      </c>
      <c r="B94" s="472"/>
      <c r="C94" s="25" t="s">
        <v>516</v>
      </c>
      <c r="D94" s="27"/>
    </row>
    <row r="95" spans="1:4" ht="13.2" x14ac:dyDescent="0.25">
      <c r="A95" s="469" t="s">
        <v>517</v>
      </c>
      <c r="B95" s="497"/>
      <c r="D95" s="27"/>
    </row>
    <row r="96" spans="1:4" ht="13.8" thickBot="1" x14ac:dyDescent="0.3">
      <c r="A96" s="470" t="s">
        <v>527</v>
      </c>
      <c r="B96" s="467"/>
      <c r="D96" s="27"/>
    </row>
    <row r="97" spans="1:4" ht="13.2" x14ac:dyDescent="0.25">
      <c r="A97" s="471" t="s">
        <v>813</v>
      </c>
      <c r="B97" s="466"/>
      <c r="C97" s="27"/>
      <c r="D97" s="27"/>
    </row>
    <row r="98" spans="1:4" ht="12.75" customHeight="1" x14ac:dyDescent="0.25">
      <c r="A98" s="469" t="s">
        <v>515</v>
      </c>
      <c r="B98" s="472"/>
      <c r="C98" s="25" t="s">
        <v>516</v>
      </c>
    </row>
    <row r="99" spans="1:4" ht="12.75" customHeight="1" x14ac:dyDescent="0.25">
      <c r="A99" s="469" t="s">
        <v>517</v>
      </c>
      <c r="B99" s="497"/>
    </row>
    <row r="100" spans="1:4" ht="12.75" customHeight="1" thickBot="1" x14ac:dyDescent="0.3">
      <c r="A100" s="470" t="s">
        <v>527</v>
      </c>
      <c r="B100" s="467"/>
    </row>
  </sheetData>
  <sheetProtection algorithmName="SHA-512" hashValue="3kOQ8l5qF+kI9PgroSIL+ToIyZGeeeMHp7bWgiNy7+FKQovHQPv7FwX0rhS128W4FFIpqeWJC1TUKlBrF7+0AA==" saltValue="arz9zab6yVuo8rg3ReluOQ==" spinCount="100000" sheet="1" objects="1" scenarios="1"/>
  <phoneticPr fontId="0" type="noConversion"/>
  <printOptions gridLines="1" gridLinesSet="0"/>
  <pageMargins left="0.75" right="0.75" top="1" bottom="1" header="0.5" footer="0.5"/>
  <pageSetup scale="71" orientation="portrait" r:id="rId1"/>
  <headerFooter alignWithMargins="0">
    <oddHeader xml:space="preserve">&amp;C&amp;"Arial,Bold"&amp;14&amp;A&amp;R_x000D_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outlinePr summaryRight="0"/>
  </sheetPr>
  <dimension ref="A1:G50"/>
  <sheetViews>
    <sheetView zoomScaleNormal="100" workbookViewId="0">
      <selection activeCell="E38" sqref="E38"/>
    </sheetView>
  </sheetViews>
  <sheetFormatPr defaultColWidth="9.109375" defaultRowHeight="12.75" customHeight="1" x14ac:dyDescent="0.25"/>
  <cols>
    <col min="1" max="1" width="47" style="25" customWidth="1"/>
    <col min="2" max="2" width="15.109375" style="25" customWidth="1"/>
    <col min="3" max="3" width="12.6640625" style="25" customWidth="1"/>
    <col min="4" max="16384" width="9.109375" style="25"/>
  </cols>
  <sheetData>
    <row r="1" spans="1:7" ht="17.399999999999999" x14ac:dyDescent="0.3">
      <c r="A1" s="32" t="s">
        <v>512</v>
      </c>
      <c r="B1" s="27"/>
    </row>
    <row r="2" spans="1:7" ht="17.399999999999999" x14ac:dyDescent="0.3">
      <c r="A2" s="32"/>
      <c r="B2" s="27"/>
      <c r="C2" s="78"/>
    </row>
    <row r="3" spans="1:7" ht="12.75" customHeight="1" x14ac:dyDescent="0.25">
      <c r="A3" s="25" t="str">
        <f>'Development Budget'!C1</f>
        <v>Project Name &amp; City</v>
      </c>
      <c r="B3" s="27">
        <f>'Development Budget'!E1</f>
        <v>0</v>
      </c>
    </row>
    <row r="4" spans="1:7" ht="13.2" x14ac:dyDescent="0.25">
      <c r="A4" s="25" t="s">
        <v>495</v>
      </c>
      <c r="B4" s="120" t="e">
        <f>'Operating Proforma 1st Yr'!G81/12/'Operating Proforma 1st Yr'!C2</f>
        <v>#DIV/0!</v>
      </c>
      <c r="C4" s="27"/>
      <c r="D4" s="24"/>
      <c r="E4" s="27"/>
      <c r="F4" s="27"/>
      <c r="G4" s="27"/>
    </row>
    <row r="5" spans="1:7" ht="13.2" x14ac:dyDescent="0.25">
      <c r="A5" s="25" t="s">
        <v>566</v>
      </c>
      <c r="B5" s="28" t="e">
        <f>('Operating Proforma 1st Yr'!G77-'Operating Proforma 1st Yr'!G76-'Operating Proforma 1st Yr'!G75)/12/'Operating Proforma 1st Yr'!C2</f>
        <v>#DIV/0!</v>
      </c>
      <c r="C5" s="27"/>
      <c r="D5" s="254" t="s">
        <v>558</v>
      </c>
      <c r="E5" s="253"/>
      <c r="F5" s="253"/>
      <c r="G5" s="253"/>
    </row>
    <row r="6" spans="1:7" ht="13.2" x14ac:dyDescent="0.25">
      <c r="A6" s="25" t="s">
        <v>565</v>
      </c>
      <c r="B6" s="28" t="e">
        <f>'Operating Proforma 1st Yr'!G49/12/'Operating Proforma 1st Yr'!C2</f>
        <v>#DIV/0!</v>
      </c>
      <c r="C6" s="33" t="e">
        <f>'Operating Proforma 1st Yr'!G49/'Operating Proforma 1st Yr'!G34</f>
        <v>#DIV/0!</v>
      </c>
      <c r="D6" s="253" t="s">
        <v>496</v>
      </c>
      <c r="E6" s="253"/>
      <c r="F6" s="253"/>
      <c r="G6" s="253"/>
    </row>
    <row r="7" spans="1:7" ht="13.2" x14ac:dyDescent="0.25">
      <c r="A7" s="25" t="s">
        <v>574</v>
      </c>
      <c r="B7" s="28" t="e">
        <f>'Operating Proforma 1st Yr'!G79/'Operating Proforma 1st Yr'!C2</f>
        <v>#DIV/0!</v>
      </c>
      <c r="C7" s="34" t="e">
        <f>'Operating Proforma 1st Yr'!C79/('Development Budget'!B22+'Development Budget'!B23)</f>
        <v>#DIV/0!</v>
      </c>
      <c r="D7" s="253" t="s">
        <v>550</v>
      </c>
      <c r="E7" s="253"/>
      <c r="F7" s="253"/>
      <c r="G7" s="253"/>
    </row>
    <row r="8" spans="1:7" ht="13.2" x14ac:dyDescent="0.25">
      <c r="A8" s="25" t="s">
        <v>567</v>
      </c>
      <c r="B8" s="28">
        <f>'Operating Proforma 1st Yr'!C75</f>
        <v>0</v>
      </c>
      <c r="C8" s="31" t="e">
        <f>B8/'Development Budget'!B88</f>
        <v>#DIV/0!</v>
      </c>
      <c r="D8" s="253" t="s">
        <v>559</v>
      </c>
      <c r="E8" s="253"/>
      <c r="F8" s="253"/>
      <c r="G8" s="253"/>
    </row>
    <row r="9" spans="1:7" ht="13.2" x14ac:dyDescent="0.25">
      <c r="A9" s="25" t="s">
        <v>542</v>
      </c>
      <c r="B9" s="121" t="e">
        <f>'Operating Proforma 1st Yr'!G81/'Operating Proforma 1st Yr'!G36</f>
        <v>#DIV/0!</v>
      </c>
      <c r="C9" s="27"/>
      <c r="D9" s="253" t="s">
        <v>549</v>
      </c>
      <c r="E9" s="253"/>
      <c r="F9" s="253"/>
      <c r="G9" s="253"/>
    </row>
    <row r="10" spans="1:7" ht="13.2" x14ac:dyDescent="0.25">
      <c r="A10" s="25" t="s">
        <v>543</v>
      </c>
      <c r="B10" s="31" t="e">
        <f>'Operating Proforma 1st Yr'!G49/'Operating Proforma 1st Yr'!G36</f>
        <v>#DIV/0!</v>
      </c>
      <c r="C10" s="27"/>
      <c r="D10" s="253"/>
      <c r="E10" s="253"/>
      <c r="F10" s="253"/>
      <c r="G10" s="253"/>
    </row>
    <row r="11" spans="1:7" ht="13.2" x14ac:dyDescent="0.25">
      <c r="A11" s="25" t="s">
        <v>551</v>
      </c>
      <c r="B11" s="31" t="e">
        <f>'Operating Proforma 1st Yr'!G56/'Operating Proforma 1st Yr'!G36</f>
        <v>#DIV/0!</v>
      </c>
      <c r="C11" s="27"/>
      <c r="D11" s="253"/>
      <c r="E11" s="253"/>
      <c r="F11" s="253"/>
      <c r="G11" s="253"/>
    </row>
    <row r="12" spans="1:7" ht="13.2" x14ac:dyDescent="0.25">
      <c r="A12" s="25" t="s">
        <v>544</v>
      </c>
      <c r="B12" s="31" t="e">
        <f>'Operating Proforma 1st Yr'!G72/'Operating Proforma 1st Yr'!G36</f>
        <v>#DIV/0!</v>
      </c>
      <c r="C12" s="27"/>
      <c r="D12" s="253"/>
      <c r="E12" s="253"/>
      <c r="F12" s="253"/>
      <c r="G12" s="253"/>
    </row>
    <row r="13" spans="1:7" ht="13.2" x14ac:dyDescent="0.25">
      <c r="A13" s="25" t="s">
        <v>545</v>
      </c>
      <c r="B13" s="31" t="e">
        <f>('Operating Proforma 1st Yr'!G75+'Operating Proforma 1st Yr'!G74)/'Operating Proforma 1st Yr'!G36</f>
        <v>#DIV/0!</v>
      </c>
      <c r="C13" s="27"/>
      <c r="D13" s="253"/>
      <c r="E13" s="253"/>
      <c r="F13" s="253"/>
      <c r="G13" s="253"/>
    </row>
    <row r="14" spans="1:7" ht="13.2" x14ac:dyDescent="0.25">
      <c r="A14" s="25" t="s">
        <v>546</v>
      </c>
      <c r="B14" s="31" t="e">
        <f>'Operating Proforma 1st Yr'!G47/'Operating Proforma 1st Yr'!G36</f>
        <v>#DIV/0!</v>
      </c>
      <c r="C14" s="27"/>
      <c r="D14" s="253"/>
      <c r="E14" s="253"/>
      <c r="F14" s="253"/>
      <c r="G14" s="253"/>
    </row>
    <row r="15" spans="1:7" ht="13.2" x14ac:dyDescent="0.25">
      <c r="A15" s="25" t="s">
        <v>547</v>
      </c>
      <c r="B15" s="31" t="e">
        <f>'Operating Proforma 1st Yr'!G62/'Operating Proforma 1st Yr'!G36</f>
        <v>#DIV/0!</v>
      </c>
      <c r="C15" s="27"/>
      <c r="D15" s="253"/>
      <c r="E15" s="253"/>
      <c r="F15" s="253"/>
      <c r="G15" s="253"/>
    </row>
    <row r="16" spans="1:7" ht="13.2" x14ac:dyDescent="0.25">
      <c r="A16" s="25" t="s">
        <v>548</v>
      </c>
      <c r="B16" s="31" t="e">
        <f>'Operating Proforma 1st Yr'!G76/'Operating Proforma 1st Yr'!G36</f>
        <v>#DIV/0!</v>
      </c>
      <c r="C16" s="27"/>
      <c r="D16" s="253"/>
      <c r="E16" s="253"/>
      <c r="F16" s="253"/>
      <c r="G16" s="253"/>
    </row>
    <row r="17" spans="1:7" ht="13.2" x14ac:dyDescent="0.25">
      <c r="B17" s="31"/>
      <c r="C17" s="27"/>
      <c r="D17" s="253"/>
      <c r="E17" s="253"/>
      <c r="F17" s="253"/>
      <c r="G17" s="253"/>
    </row>
    <row r="18" spans="1:7" ht="13.2" x14ac:dyDescent="0.25">
      <c r="A18" s="25" t="s">
        <v>568</v>
      </c>
      <c r="B18" s="36" t="e">
        <f>'Operating Proforma 1st Yr'!G88</f>
        <v>#DIV/0!</v>
      </c>
      <c r="C18" s="27"/>
      <c r="D18" s="253" t="s">
        <v>541</v>
      </c>
      <c r="E18" s="253"/>
      <c r="F18" s="253"/>
      <c r="G18" s="253"/>
    </row>
    <row r="19" spans="1:7" ht="13.2" x14ac:dyDescent="0.25">
      <c r="A19" s="25" t="s">
        <v>537</v>
      </c>
      <c r="B19" s="122" t="e">
        <f>('Development Budget'!B25+'Development Budget'!B26)/('Development Budget'!B22+'Development Budget'!B23)</f>
        <v>#DIV/0!</v>
      </c>
      <c r="C19" s="27" t="s">
        <v>513</v>
      </c>
      <c r="D19" s="253" t="s">
        <v>556</v>
      </c>
      <c r="E19" s="253"/>
      <c r="F19" s="253"/>
      <c r="G19" s="253"/>
    </row>
    <row r="20" spans="1:7" ht="13.2" x14ac:dyDescent="0.25">
      <c r="A20" s="25" t="s">
        <v>389</v>
      </c>
      <c r="B20" s="34" t="e">
        <f>'Development Budget'!B24/('Development Budget'!B22+'Development Budget'!B23)</f>
        <v>#DIV/0!</v>
      </c>
      <c r="C20" s="27" t="s">
        <v>513</v>
      </c>
      <c r="D20" s="253" t="s">
        <v>557</v>
      </c>
      <c r="E20" s="253"/>
      <c r="F20" s="253"/>
      <c r="G20" s="253"/>
    </row>
    <row r="21" spans="1:7" ht="13.2" x14ac:dyDescent="0.25">
      <c r="A21" s="25" t="s">
        <v>497</v>
      </c>
      <c r="B21" s="34" t="e">
        <f>'Development Budget'!B34/('Development Budget'!B28+'Development Budget'!B46)</f>
        <v>#DIV/0!</v>
      </c>
      <c r="C21" s="27" t="s">
        <v>513</v>
      </c>
      <c r="D21" s="253" t="s">
        <v>552</v>
      </c>
      <c r="E21" s="253"/>
      <c r="F21" s="253"/>
      <c r="G21" s="253"/>
    </row>
    <row r="22" spans="1:7" ht="13.2" x14ac:dyDescent="0.25">
      <c r="A22" s="25" t="s">
        <v>498</v>
      </c>
      <c r="B22" s="34" t="e">
        <f>'Development Budget'!B46/'Development Budget'!B28</f>
        <v>#DIV/0!</v>
      </c>
      <c r="C22" s="27" t="s">
        <v>513</v>
      </c>
      <c r="D22" s="253" t="s">
        <v>553</v>
      </c>
      <c r="E22" s="253"/>
      <c r="F22" s="253"/>
      <c r="G22" s="253"/>
    </row>
    <row r="23" spans="1:7" ht="13.2" x14ac:dyDescent="0.25">
      <c r="A23" s="25" t="s">
        <v>499</v>
      </c>
      <c r="B23" s="123">
        <f>'Development Budget'!B87</f>
        <v>0</v>
      </c>
      <c r="C23" s="37" t="e">
        <f>'Development Budget'!B87/('Development Budget'!B84-'Development Budget'!B12-'Development Budget'!B52-'Development Budget'!B58-'Development Budget'!B64-'Development Budget'!B69)</f>
        <v>#DIV/0!</v>
      </c>
      <c r="D23" s="253" t="s">
        <v>390</v>
      </c>
      <c r="E23" s="253"/>
      <c r="F23" s="253"/>
      <c r="G23" s="253"/>
    </row>
    <row r="24" spans="1:7" ht="13.2" x14ac:dyDescent="0.25">
      <c r="A24" s="25" t="s">
        <v>539</v>
      </c>
      <c r="B24" s="124">
        <f>'Development Budget'!G90</f>
        <v>0</v>
      </c>
      <c r="C24" s="30" t="e">
        <f>B24/'Development Budget'!B84</f>
        <v>#DIV/0!</v>
      </c>
      <c r="D24" s="253" t="s">
        <v>540</v>
      </c>
      <c r="E24" s="253"/>
      <c r="F24" s="253"/>
      <c r="G24" s="253"/>
    </row>
    <row r="25" spans="1:7" ht="13.2" x14ac:dyDescent="0.25">
      <c r="B25" s="29"/>
      <c r="C25" s="30"/>
      <c r="D25" s="27"/>
      <c r="E25" s="27"/>
      <c r="F25" s="27"/>
      <c r="G25" s="27"/>
    </row>
    <row r="26" spans="1:7" ht="13.2" x14ac:dyDescent="0.25">
      <c r="A26" s="25" t="s">
        <v>520</v>
      </c>
      <c r="B26" s="28" t="e">
        <f>'Development Budget'!B12/'Development Budget'!D3</f>
        <v>#DIV/0!</v>
      </c>
      <c r="C26" s="27"/>
      <c r="D26" s="27"/>
      <c r="E26" s="27"/>
      <c r="F26" s="27"/>
      <c r="G26" s="27"/>
    </row>
    <row r="27" spans="1:7" ht="13.2" x14ac:dyDescent="0.25">
      <c r="A27" s="25" t="s">
        <v>521</v>
      </c>
      <c r="B27" s="125" t="e">
        <f>'Development Budget'!B12/'Development Budget'!D2</f>
        <v>#DIV/0!</v>
      </c>
      <c r="C27" s="126" t="e">
        <f>B27/43560</f>
        <v>#DIV/0!</v>
      </c>
      <c r="D27" s="27" t="s">
        <v>536</v>
      </c>
      <c r="E27" s="27"/>
      <c r="F27" s="27"/>
      <c r="G27" s="27"/>
    </row>
    <row r="28" spans="1:7" ht="13.2" x14ac:dyDescent="0.25">
      <c r="A28" s="25" t="s">
        <v>522</v>
      </c>
      <c r="B28" s="28" t="e">
        <f>('Development Budget'!B88-'Development Budget'!B9)/'Development Budget'!D3</f>
        <v>#DIV/0!</v>
      </c>
      <c r="C28" s="27"/>
      <c r="D28" s="27"/>
      <c r="E28" s="27"/>
      <c r="F28" s="27"/>
      <c r="G28" s="27"/>
    </row>
    <row r="29" spans="1:7" ht="13.2" x14ac:dyDescent="0.25">
      <c r="A29" s="25" t="s">
        <v>523</v>
      </c>
      <c r="B29" s="28" t="e">
        <f>'Development Budget'!B88/'Development Budget'!D3</f>
        <v>#DIV/0!</v>
      </c>
      <c r="C29" s="27"/>
      <c r="D29" s="27"/>
      <c r="E29" s="27"/>
      <c r="F29" s="27"/>
      <c r="G29" s="27"/>
    </row>
    <row r="30" spans="1:7" ht="13.2" x14ac:dyDescent="0.25">
      <c r="A30" s="25" t="s">
        <v>554</v>
      </c>
      <c r="B30" s="120" t="e">
        <f>('Development Budget'!B28-'Development Budget'!B22+'Development Budget'!B46)/'Development Budget'!G3</f>
        <v>#DIV/0!</v>
      </c>
      <c r="C30" s="27"/>
      <c r="D30" s="27"/>
      <c r="E30" s="27"/>
      <c r="F30" s="27"/>
      <c r="G30" s="27"/>
    </row>
    <row r="31" spans="1:7" ht="13.2" x14ac:dyDescent="0.25">
      <c r="A31" s="25" t="s">
        <v>555</v>
      </c>
      <c r="B31" s="28" t="e">
        <f>('Development Budget'!B28+'Development Budget'!B46)/'Development Budget'!G3</f>
        <v>#DIV/0!</v>
      </c>
      <c r="C31" s="27"/>
      <c r="D31" s="27"/>
      <c r="E31" s="27"/>
      <c r="F31" s="27"/>
      <c r="G31" s="27"/>
    </row>
    <row r="32" spans="1:7" ht="13.2" x14ac:dyDescent="0.25">
      <c r="A32" s="25" t="s">
        <v>581</v>
      </c>
      <c r="B32" s="28" t="e">
        <f>('Development Budget'!B66+'Development Budget'!B68)/'Development Budget'!D3</f>
        <v>#DIV/0!</v>
      </c>
      <c r="C32" s="27"/>
      <c r="D32" s="27"/>
      <c r="E32" s="27"/>
      <c r="F32" s="27"/>
      <c r="G32" s="27"/>
    </row>
    <row r="33" spans="1:7" ht="13.2" x14ac:dyDescent="0.25">
      <c r="A33" s="25" t="s">
        <v>577</v>
      </c>
      <c r="B33" s="120" t="e">
        <f>'Development Budget'!B88/'Development Budget'!G3</f>
        <v>#DIV/0!</v>
      </c>
      <c r="C33" s="27"/>
      <c r="D33" s="27"/>
      <c r="E33" s="27"/>
      <c r="F33" s="27"/>
      <c r="G33" s="27"/>
    </row>
    <row r="34" spans="1:7" ht="13.2" x14ac:dyDescent="0.25">
      <c r="B34" s="28"/>
      <c r="C34" s="27"/>
      <c r="D34" s="27"/>
      <c r="E34" s="27"/>
      <c r="F34" s="27"/>
      <c r="G34" s="27"/>
    </row>
    <row r="35" spans="1:7" ht="13.2" x14ac:dyDescent="0.25">
      <c r="A35" s="504" t="s">
        <v>882</v>
      </c>
      <c r="B35" s="28">
        <f>'Development Budget'!C90</f>
        <v>0</v>
      </c>
      <c r="C35" s="35" t="e">
        <f>B35/'Development Budget'!$B$88</f>
        <v>#DIV/0!</v>
      </c>
      <c r="D35" s="27"/>
      <c r="E35" s="27"/>
      <c r="F35" s="27"/>
      <c r="G35" s="27"/>
    </row>
    <row r="36" spans="1:7" ht="13.2" x14ac:dyDescent="0.25">
      <c r="A36" s="27" t="s">
        <v>569</v>
      </c>
      <c r="B36" s="28">
        <f>'Development Budget'!D90</f>
        <v>0</v>
      </c>
      <c r="C36" s="35" t="e">
        <f>B36/'Development Budget'!$B$88</f>
        <v>#DIV/0!</v>
      </c>
      <c r="D36" s="27"/>
      <c r="E36" s="27"/>
      <c r="F36" s="27"/>
      <c r="G36" s="27"/>
    </row>
    <row r="37" spans="1:7" ht="13.2" x14ac:dyDescent="0.25">
      <c r="A37" s="27" t="s">
        <v>570</v>
      </c>
      <c r="B37" s="28">
        <f>'Development Budget'!G90</f>
        <v>0</v>
      </c>
      <c r="C37" s="35" t="e">
        <f>B37/'Development Budget'!$B$88</f>
        <v>#DIV/0!</v>
      </c>
      <c r="D37" s="27"/>
      <c r="E37" s="27"/>
      <c r="F37" s="27"/>
      <c r="G37" s="27"/>
    </row>
    <row r="38" spans="1:7" ht="13.2" x14ac:dyDescent="0.25">
      <c r="A38" s="27" t="s">
        <v>571</v>
      </c>
      <c r="B38" s="28">
        <f>SUM(B36:B37)</f>
        <v>0</v>
      </c>
      <c r="C38" s="35" t="e">
        <f>B38/'Development Budget'!$B$88</f>
        <v>#DIV/0!</v>
      </c>
      <c r="D38" s="27"/>
      <c r="E38" s="27"/>
      <c r="F38" s="27"/>
      <c r="G38" s="27"/>
    </row>
    <row r="39" spans="1:7" ht="13.2" x14ac:dyDescent="0.25">
      <c r="A39" s="27" t="s">
        <v>572</v>
      </c>
      <c r="B39" s="28">
        <f>'Development Budget'!F90</f>
        <v>0</v>
      </c>
      <c r="C39" s="35" t="e">
        <f>B39/'Development Budget'!$B$88</f>
        <v>#DIV/0!</v>
      </c>
      <c r="D39" s="27"/>
      <c r="E39" s="27"/>
      <c r="F39" s="27"/>
      <c r="G39" s="27"/>
    </row>
    <row r="40" spans="1:7" ht="13.2" x14ac:dyDescent="0.25">
      <c r="A40" s="27" t="s">
        <v>573</v>
      </c>
      <c r="B40" s="28" t="e">
        <f>'Development Budget'!E90+'Development Budget'!H90+'Development Budget'!#REF!</f>
        <v>#REF!</v>
      </c>
      <c r="C40" s="35" t="e">
        <f>B40/'Development Budget'!$B$88</f>
        <v>#REF!</v>
      </c>
      <c r="D40" s="27"/>
      <c r="E40" s="27"/>
      <c r="F40" s="27"/>
      <c r="G40" s="27"/>
    </row>
    <row r="41" spans="1:7" ht="13.2" x14ac:dyDescent="0.25">
      <c r="A41" s="27" t="s">
        <v>575</v>
      </c>
      <c r="B41" s="28">
        <f>'Development Budget'!B88</f>
        <v>0</v>
      </c>
      <c r="C41" s="35" t="e">
        <f>B41/'Development Budget'!$B$88</f>
        <v>#DIV/0!</v>
      </c>
      <c r="D41" s="27"/>
      <c r="E41" s="27"/>
      <c r="F41" s="27"/>
      <c r="G41" s="27"/>
    </row>
    <row r="42" spans="1:7" ht="13.2" x14ac:dyDescent="0.25">
      <c r="B42" s="28"/>
      <c r="C42" s="27"/>
      <c r="D42" s="27"/>
      <c r="E42" s="27"/>
      <c r="F42" s="27"/>
      <c r="G42" s="27"/>
    </row>
    <row r="43" spans="1:7" ht="13.2" x14ac:dyDescent="0.25">
      <c r="A43" s="356" t="s">
        <v>883</v>
      </c>
      <c r="B43" s="127" t="e">
        <f>'Development Budget'!C90/'Development Budget'!B88</f>
        <v>#DIV/0!</v>
      </c>
      <c r="C43" s="27"/>
      <c r="D43" s="27"/>
      <c r="E43" s="27"/>
      <c r="F43" s="27"/>
      <c r="G43" s="27"/>
    </row>
    <row r="44" spans="1:7" ht="13.2" x14ac:dyDescent="0.25">
      <c r="A44" s="356" t="s">
        <v>884</v>
      </c>
      <c r="B44" s="128" t="e">
        <f>('Development Budget'!C90+'Development Budget'!F90)/'Development Budget'!B88</f>
        <v>#DIV/0!</v>
      </c>
      <c r="C44" s="27"/>
      <c r="D44" s="27"/>
      <c r="E44" s="27"/>
      <c r="F44" s="27"/>
      <c r="G44" s="27"/>
    </row>
    <row r="45" spans="1:7" ht="13.2" x14ac:dyDescent="0.25">
      <c r="A45" s="356" t="s">
        <v>881</v>
      </c>
      <c r="B45" s="507">
        <f>Application!B269</f>
        <v>0</v>
      </c>
      <c r="C45" s="255" t="s">
        <v>580</v>
      </c>
      <c r="D45" s="27"/>
      <c r="E45" s="27"/>
      <c r="F45" s="27"/>
      <c r="G45" s="27"/>
    </row>
    <row r="47" spans="1:7" ht="13.2" x14ac:dyDescent="0.25">
      <c r="A47" s="504" t="s">
        <v>819</v>
      </c>
      <c r="B47" s="129" t="e">
        <f>(B49)/'Underwriting Summary'!B38</f>
        <v>#DIV/0!</v>
      </c>
      <c r="C47" s="27"/>
      <c r="D47" s="27"/>
      <c r="E47" s="27"/>
      <c r="F47" s="27"/>
      <c r="G47" s="27"/>
    </row>
    <row r="48" spans="1:7" ht="13.2" x14ac:dyDescent="0.25">
      <c r="A48" s="27" t="s">
        <v>578</v>
      </c>
      <c r="B48" s="128" t="e">
        <f>'Operating Proforma 1st Yr'!G98/'Underwriting Summary'!B38</f>
        <v>#DIV/0!</v>
      </c>
      <c r="C48" s="27"/>
      <c r="D48" s="27"/>
      <c r="E48" s="27"/>
      <c r="F48" s="27"/>
      <c r="G48" s="27"/>
    </row>
    <row r="49" spans="1:7" ht="13.2" x14ac:dyDescent="0.25">
      <c r="A49" s="504" t="s">
        <v>820</v>
      </c>
      <c r="B49" s="503">
        <f>('Operating Proforma 1st Yr'!G98+SUM('Operating Proforma 2-7th Yr.'!B61:G61)+SUM('15 Yr Proforma'!B61:I61))/15</f>
        <v>0</v>
      </c>
      <c r="C49" s="27"/>
      <c r="D49" s="27"/>
      <c r="E49" s="27"/>
      <c r="F49" s="27"/>
      <c r="G49" s="27"/>
    </row>
    <row r="50" spans="1:7" ht="13.2" x14ac:dyDescent="0.25">
      <c r="A50" s="504" t="s">
        <v>885</v>
      </c>
      <c r="B50" s="506" t="e">
        <f>((B35/B41)*'Development Budget'!D3)</f>
        <v>#DIV/0!</v>
      </c>
      <c r="C50" s="27"/>
      <c r="D50" s="27"/>
      <c r="E50" s="27"/>
      <c r="F50" s="27"/>
      <c r="G50" s="27"/>
    </row>
  </sheetData>
  <sheetProtection algorithmName="SHA-512" hashValue="MYsZZMPxe7ssDo9J6Ma/dMMome4YBhdB6HxMXGP+xGhnRuVmlMHaUmDU/fI/t4hmNQTveCi0aEcKVRNfgOI87g==" saltValue="4x2qGs2lt9K1sxydmKCpVg==" spinCount="100000" sheet="1" objects="1" scenarios="1"/>
  <phoneticPr fontId="0" type="noConversion"/>
  <printOptions gridLines="1"/>
  <pageMargins left="0.75" right="0.75" top="1" bottom="1" header="0.5" footer="0.5"/>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156</vt:i4>
      </vt:variant>
    </vt:vector>
  </HeadingPairs>
  <TitlesOfParts>
    <vt:vector size="170" baseType="lpstr">
      <vt:lpstr>Application</vt:lpstr>
      <vt:lpstr>Exhibit A</vt:lpstr>
      <vt:lpstr>Exhibit B</vt:lpstr>
      <vt:lpstr>Exhibit C</vt:lpstr>
      <vt:lpstr>Exhibit D</vt:lpstr>
      <vt:lpstr>Exhibit E</vt:lpstr>
      <vt:lpstr>Development Budget</vt:lpstr>
      <vt:lpstr>Assumptions &amp; Input data</vt:lpstr>
      <vt:lpstr>Underwriting Summary</vt:lpstr>
      <vt:lpstr>Construction Cost</vt:lpstr>
      <vt:lpstr>Operating Proforma 1st Yr</vt:lpstr>
      <vt:lpstr>Operating Proforma 2-7th Yr.</vt:lpstr>
      <vt:lpstr>15 Yr Proforma</vt:lpstr>
      <vt:lpstr>TCAC Cost Summary Worksheet</vt:lpstr>
      <vt:lpstr>http___www.rivcoeda.org_RiversideCountyDemogrraphicsNavOnly_Demographics_tabid_1110_Default.aspx</vt:lpstr>
      <vt:lpstr>'Exhibit B'!Print_Area</vt:lpstr>
      <vt:lpstr>'TCAC Cost Summary Worksheet'!Print_Area</vt:lpstr>
      <vt:lpstr>'Exhibit D'!Text1172</vt:lpstr>
      <vt:lpstr>'Exhibit D'!Text1174</vt:lpstr>
      <vt:lpstr>'Exhibit D'!Text1176</vt:lpstr>
      <vt:lpstr>'Exhibit D'!Text1178</vt:lpstr>
      <vt:lpstr>'Exhibit D'!Text1180</vt:lpstr>
      <vt:lpstr>'Exhibit D'!Text1182</vt:lpstr>
      <vt:lpstr>'Exhibit D'!Text1184</vt:lpstr>
      <vt:lpstr>'Exhibit D'!Text1190</vt:lpstr>
      <vt:lpstr>'Exhibit D'!Text1191</vt:lpstr>
      <vt:lpstr>'Exhibit D'!Text1192</vt:lpstr>
      <vt:lpstr>'Exhibit D'!Text1193</vt:lpstr>
      <vt:lpstr>'Exhibit D'!Text1194</vt:lpstr>
      <vt:lpstr>'Exhibit D'!Text1195</vt:lpstr>
      <vt:lpstr>'Exhibit D'!Text1196</vt:lpstr>
      <vt:lpstr>'Exhibit D'!Text1197</vt:lpstr>
      <vt:lpstr>'Exhibit D'!Text1198</vt:lpstr>
      <vt:lpstr>'Exhibit D'!Text1199</vt:lpstr>
      <vt:lpstr>'Exhibit D'!Text1200</vt:lpstr>
      <vt:lpstr>'Exhibit D'!Text1201</vt:lpstr>
      <vt:lpstr>'Exhibit D'!Text1202</vt:lpstr>
      <vt:lpstr>'Exhibit D'!Text1203</vt:lpstr>
      <vt:lpstr>'Exhibit D'!Text1204</vt:lpstr>
      <vt:lpstr>'Exhibit D'!Text1205</vt:lpstr>
      <vt:lpstr>'Exhibit D'!Text1206</vt:lpstr>
      <vt:lpstr>'Exhibit D'!Text1207</vt:lpstr>
      <vt:lpstr>'Exhibit D'!Text1208</vt:lpstr>
      <vt:lpstr>'Exhibit D'!Text1209</vt:lpstr>
      <vt:lpstr>'Exhibit D'!Text1210</vt:lpstr>
      <vt:lpstr>'Exhibit D'!Text1211</vt:lpstr>
      <vt:lpstr>'Exhibit D'!Text1212</vt:lpstr>
      <vt:lpstr>'Exhibit D'!Text1213</vt:lpstr>
      <vt:lpstr>'Exhibit D'!Text1214</vt:lpstr>
      <vt:lpstr>'Exhibit D'!Text1215</vt:lpstr>
      <vt:lpstr>'Exhibit D'!Text1216</vt:lpstr>
      <vt:lpstr>'Exhibit D'!Text1217</vt:lpstr>
      <vt:lpstr>'Exhibit D'!Text1218</vt:lpstr>
      <vt:lpstr>'Exhibit D'!Text1219</vt:lpstr>
      <vt:lpstr>'Exhibit D'!Text1220</vt:lpstr>
      <vt:lpstr>'Exhibit D'!Text1221</vt:lpstr>
      <vt:lpstr>'Exhibit D'!Text1222</vt:lpstr>
      <vt:lpstr>'Exhibit D'!Text1223</vt:lpstr>
      <vt:lpstr>'Exhibit D'!Text1224</vt:lpstr>
      <vt:lpstr>'Exhibit D'!Text1225</vt:lpstr>
      <vt:lpstr>'Exhibit D'!Text1226</vt:lpstr>
      <vt:lpstr>'Exhibit D'!Text1227</vt:lpstr>
      <vt:lpstr>'Exhibit D'!Text1228</vt:lpstr>
      <vt:lpstr>'Exhibit D'!Text1229</vt:lpstr>
      <vt:lpstr>'Exhibit D'!Text1230</vt:lpstr>
      <vt:lpstr>'Exhibit D'!Text1231</vt:lpstr>
      <vt:lpstr>'Exhibit D'!Text1232</vt:lpstr>
      <vt:lpstr>'Exhibit D'!Text1233</vt:lpstr>
      <vt:lpstr>'Exhibit D'!Text1234</vt:lpstr>
      <vt:lpstr>'Exhibit D'!Text1235</vt:lpstr>
      <vt:lpstr>'Exhibit D'!Text1236</vt:lpstr>
      <vt:lpstr>'Exhibit D'!Text1237</vt:lpstr>
      <vt:lpstr>'Exhibit D'!Text1238</vt:lpstr>
      <vt:lpstr>'Exhibit D'!Text1239</vt:lpstr>
      <vt:lpstr>'Exhibit D'!Text1240</vt:lpstr>
      <vt:lpstr>'Exhibit D'!Text1241</vt:lpstr>
      <vt:lpstr>'Exhibit D'!Text1242</vt:lpstr>
      <vt:lpstr>'Exhibit D'!Text1243</vt:lpstr>
      <vt:lpstr>'Exhibit D'!Text1244</vt:lpstr>
      <vt:lpstr>'Exhibit D'!Text1245</vt:lpstr>
      <vt:lpstr>'Exhibit D'!Text1246</vt:lpstr>
      <vt:lpstr>'Exhibit D'!Text1247</vt:lpstr>
      <vt:lpstr>'Exhibit D'!Text1248</vt:lpstr>
      <vt:lpstr>'Exhibit D'!Text1249</vt:lpstr>
      <vt:lpstr>'Exhibit D'!Text1250</vt:lpstr>
      <vt:lpstr>'Exhibit D'!Text1251</vt:lpstr>
      <vt:lpstr>'Exhibit D'!Text1252</vt:lpstr>
      <vt:lpstr>'Exhibit D'!Text1253</vt:lpstr>
      <vt:lpstr>'Exhibit D'!Text1254</vt:lpstr>
      <vt:lpstr>'Exhibit D'!Text1255</vt:lpstr>
      <vt:lpstr>'Exhibit D'!Text1256</vt:lpstr>
      <vt:lpstr>'Exhibit D'!Text1257</vt:lpstr>
      <vt:lpstr>'Exhibit D'!Text1258</vt:lpstr>
      <vt:lpstr>'Exhibit D'!Text1259</vt:lpstr>
      <vt:lpstr>'Exhibit D'!Text1260</vt:lpstr>
      <vt:lpstr>'Exhibit D'!Text1261</vt:lpstr>
      <vt:lpstr>'Exhibit D'!Text1262</vt:lpstr>
      <vt:lpstr>'Exhibit D'!Text1263</vt:lpstr>
      <vt:lpstr>'Exhibit D'!Text1264</vt:lpstr>
      <vt:lpstr>'Exhibit D'!Text1265</vt:lpstr>
      <vt:lpstr>'Exhibit D'!Text1266</vt:lpstr>
      <vt:lpstr>'Exhibit D'!Text1267</vt:lpstr>
      <vt:lpstr>'Exhibit D'!Text1268</vt:lpstr>
      <vt:lpstr>'Exhibit D'!Text1269</vt:lpstr>
      <vt:lpstr>'Exhibit D'!Text1270</vt:lpstr>
      <vt:lpstr>'Exhibit D'!Text1271</vt:lpstr>
      <vt:lpstr>'Exhibit D'!Text1272</vt:lpstr>
      <vt:lpstr>'Exhibit D'!Text1273</vt:lpstr>
      <vt:lpstr>'Exhibit D'!Text1274</vt:lpstr>
      <vt:lpstr>'Exhibit D'!Text1275</vt:lpstr>
      <vt:lpstr>'Exhibit D'!Text1276</vt:lpstr>
      <vt:lpstr>'Exhibit D'!Text1277</vt:lpstr>
      <vt:lpstr>'Exhibit D'!Text1278</vt:lpstr>
      <vt:lpstr>'Exhibit D'!Text1279</vt:lpstr>
      <vt:lpstr>'Exhibit D'!Text1280</vt:lpstr>
      <vt:lpstr>'Exhibit D'!Text1281</vt:lpstr>
      <vt:lpstr>'Exhibit D'!Text1282</vt:lpstr>
      <vt:lpstr>'Exhibit D'!Text1283</vt:lpstr>
      <vt:lpstr>'Exhibit D'!Text1284</vt:lpstr>
      <vt:lpstr>'Exhibit D'!Text1285</vt:lpstr>
      <vt:lpstr>'Exhibit D'!Text1286</vt:lpstr>
      <vt:lpstr>'Exhibit D'!Text1287</vt:lpstr>
      <vt:lpstr>'Exhibit D'!Text1288</vt:lpstr>
      <vt:lpstr>'Exhibit D'!Text1289</vt:lpstr>
      <vt:lpstr>'Exhibit D'!Text1290</vt:lpstr>
      <vt:lpstr>'Exhibit D'!Text1291</vt:lpstr>
      <vt:lpstr>'Exhibit D'!Text1292</vt:lpstr>
      <vt:lpstr>'Exhibit D'!Text1293</vt:lpstr>
      <vt:lpstr>'Exhibit D'!Text1294</vt:lpstr>
      <vt:lpstr>'Exhibit D'!Text1295</vt:lpstr>
      <vt:lpstr>'Exhibit D'!Text1296</vt:lpstr>
      <vt:lpstr>'Exhibit D'!Text1297</vt:lpstr>
      <vt:lpstr>'Exhibit D'!Text1298</vt:lpstr>
      <vt:lpstr>'Exhibit D'!Text1299</vt:lpstr>
      <vt:lpstr>'Exhibit D'!Text1300</vt:lpstr>
      <vt:lpstr>'Exhibit D'!Text1301</vt:lpstr>
      <vt:lpstr>'Exhibit D'!Text1302</vt:lpstr>
      <vt:lpstr>'Exhibit D'!Text1303</vt:lpstr>
      <vt:lpstr>'Exhibit D'!Text1304</vt:lpstr>
      <vt:lpstr>'Exhibit D'!Text1305</vt:lpstr>
      <vt:lpstr>'Exhibit D'!Text1306</vt:lpstr>
      <vt:lpstr>'Exhibit D'!Text1307</vt:lpstr>
      <vt:lpstr>'Exhibit D'!Text1308</vt:lpstr>
      <vt:lpstr>'Exhibit D'!Text1309</vt:lpstr>
      <vt:lpstr>'Exhibit D'!Text1310</vt:lpstr>
      <vt:lpstr>'Exhibit D'!Text1311</vt:lpstr>
      <vt:lpstr>'Exhibit D'!Text1312</vt:lpstr>
      <vt:lpstr>'Exhibit D'!Text1313</vt:lpstr>
      <vt:lpstr>'Exhibit D'!Text1314</vt:lpstr>
      <vt:lpstr>'Exhibit D'!Text1315</vt:lpstr>
      <vt:lpstr>'Exhibit D'!Text1316</vt:lpstr>
      <vt:lpstr>'Exhibit D'!Text1324</vt:lpstr>
      <vt:lpstr>'Exhibit D'!Text1325</vt:lpstr>
      <vt:lpstr>'Exhibit D'!Text1326</vt:lpstr>
      <vt:lpstr>'Exhibit D'!Text1327</vt:lpstr>
      <vt:lpstr>'Exhibit D'!Text1328</vt:lpstr>
      <vt:lpstr>'Exhibit D'!Text1329</vt:lpstr>
      <vt:lpstr>'Exhibit D'!Text1330</vt:lpstr>
      <vt:lpstr>'Exhibit D'!Text1331</vt:lpstr>
      <vt:lpstr>'Exhibit D'!Text1332</vt:lpstr>
      <vt:lpstr>'Exhibit D'!Text1333</vt:lpstr>
      <vt:lpstr>'Exhibit D'!Text1334</vt:lpstr>
      <vt:lpstr>'Exhibit D'!Text1335</vt:lpstr>
      <vt:lpstr>'Exhibit D'!Text1336</vt:lpstr>
      <vt:lpstr>'Exhibit D'!Text1337</vt:lpstr>
      <vt:lpstr>'Exhibit D'!Text1338</vt:lpstr>
      <vt:lpstr>'Exhibit D'!Text1339</vt:lpstr>
      <vt:lpstr>'Exhibit D'!Text1340</vt:lpstr>
      <vt:lpstr>'Exhibit D'!Text1341</vt:lpstr>
      <vt:lpstr>'Exhibit D'!Text1342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Cendejas, Benjamin</dc:creator>
  <cp:lastModifiedBy>Garcia, Juan</cp:lastModifiedBy>
  <cp:lastPrinted>2020-10-26T20:25:08Z</cp:lastPrinted>
  <dcterms:created xsi:type="dcterms:W3CDTF">2006-02-08T00:01:46Z</dcterms:created>
  <dcterms:modified xsi:type="dcterms:W3CDTF">2023-12-11T19:39:49Z</dcterms:modified>
</cp:coreProperties>
</file>